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# ##1504 Ni Lar 特別研究員\1701 Remittances\1712 KSP\"/>
    </mc:Choice>
  </mc:AlternateContent>
  <bookViews>
    <workbookView xWindow="0" yWindow="0" windowWidth="20760" windowHeight="11190" firstSheet="5" activeTab="10"/>
  </bookViews>
  <sheets>
    <sheet name="Table 1" sheetId="36" r:id="rId1"/>
    <sheet name="Table 2" sheetId="43" r:id="rId2"/>
    <sheet name="Table 3" sheetId="38" r:id="rId3"/>
    <sheet name="Graph 2" sheetId="41" r:id="rId4"/>
    <sheet name="Data for Graph 2" sheetId="40" r:id="rId5"/>
    <sheet name="Table 4-1" sheetId="25" r:id="rId6"/>
    <sheet name="Table 4-2" sheetId="27" r:id="rId7"/>
    <sheet name="Table 5" sheetId="29" r:id="rId8"/>
    <sheet name="Graph 3-1" sheetId="32" r:id="rId9"/>
    <sheet name="Graph 3-2" sheetId="33" r:id="rId10"/>
    <sheet name="Table 6" sheetId="42" r:id="rId11"/>
  </sheets>
  <definedNames>
    <definedName name="Print_Area_MI" localSheetId="8">#REF!</definedName>
    <definedName name="Print_Area_MI" localSheetId="9">#REF!</definedName>
    <definedName name="Print_Area_MI" localSheetId="1">#REF!</definedName>
    <definedName name="Print_Area_MI" localSheetId="2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43" l="1"/>
  <c r="D20" i="43"/>
  <c r="F19" i="43"/>
  <c r="F18" i="43"/>
  <c r="E16" i="43"/>
  <c r="F16" i="43" s="1"/>
  <c r="D16" i="43"/>
  <c r="E15" i="43"/>
  <c r="E17" i="43" s="1"/>
  <c r="D15" i="43"/>
  <c r="D17" i="43" s="1"/>
  <c r="E14" i="43"/>
  <c r="D14" i="43"/>
  <c r="F13" i="43"/>
  <c r="F12" i="43"/>
  <c r="E11" i="43"/>
  <c r="D11" i="43"/>
  <c r="F10" i="43"/>
  <c r="F9" i="43"/>
  <c r="E8" i="43"/>
  <c r="D8" i="43"/>
  <c r="F7" i="43"/>
  <c r="F6" i="43"/>
  <c r="E5" i="43"/>
  <c r="D5" i="43"/>
  <c r="F4" i="43"/>
  <c r="F3" i="43"/>
  <c r="F15" i="43" l="1"/>
  <c r="AA38" i="40"/>
  <c r="X38" i="40"/>
  <c r="AA37" i="40"/>
  <c r="X37" i="40"/>
  <c r="AA36" i="40"/>
  <c r="X36" i="40"/>
  <c r="AA35" i="40"/>
  <c r="X35" i="40"/>
  <c r="AA34" i="40"/>
  <c r="X34" i="40"/>
  <c r="AA33" i="40"/>
  <c r="X33" i="40"/>
  <c r="AA32" i="40"/>
  <c r="X32" i="40"/>
  <c r="AA31" i="40"/>
  <c r="X31" i="40"/>
  <c r="AA30" i="40"/>
  <c r="X30" i="40"/>
  <c r="AA29" i="40"/>
  <c r="X29" i="40"/>
  <c r="AA28" i="40"/>
  <c r="X28" i="40"/>
  <c r="AA27" i="40"/>
  <c r="X27" i="40"/>
  <c r="AA26" i="40"/>
  <c r="X26" i="40"/>
  <c r="AA25" i="40"/>
  <c r="X25" i="40"/>
  <c r="AA24" i="40"/>
  <c r="X24" i="40"/>
  <c r="AA23" i="40"/>
  <c r="X23" i="40"/>
  <c r="AA22" i="40"/>
  <c r="X22" i="40"/>
  <c r="AA21" i="40"/>
  <c r="X21" i="40"/>
  <c r="AA20" i="40"/>
  <c r="X20" i="40"/>
  <c r="AA19" i="40"/>
  <c r="X19" i="40"/>
  <c r="AA18" i="40"/>
  <c r="X18" i="40"/>
  <c r="AA17" i="40"/>
  <c r="X17" i="40"/>
  <c r="AA16" i="40"/>
  <c r="X16" i="40"/>
  <c r="AA15" i="40"/>
  <c r="X15" i="40"/>
  <c r="AA14" i="40"/>
  <c r="X14" i="40"/>
  <c r="AA13" i="40"/>
  <c r="X13" i="40"/>
  <c r="AA12" i="40"/>
  <c r="X12" i="40"/>
  <c r="AA11" i="40"/>
  <c r="X11" i="40"/>
  <c r="AA10" i="40"/>
  <c r="X10" i="40"/>
  <c r="AA9" i="40"/>
  <c r="X9" i="40"/>
  <c r="AA8" i="40"/>
  <c r="X8" i="40"/>
  <c r="AA7" i="40"/>
  <c r="X7" i="40"/>
  <c r="AA6" i="40"/>
  <c r="X6" i="40"/>
  <c r="AA5" i="40"/>
  <c r="X5" i="40"/>
  <c r="AA4" i="40"/>
  <c r="X4" i="40"/>
  <c r="AA3" i="40"/>
  <c r="X3" i="40"/>
  <c r="T38" i="40"/>
  <c r="Q38" i="40"/>
  <c r="T37" i="40"/>
  <c r="Q37" i="40"/>
  <c r="T36" i="40"/>
  <c r="Q36" i="40"/>
  <c r="T35" i="40"/>
  <c r="Q35" i="40"/>
  <c r="T34" i="40"/>
  <c r="Q34" i="40"/>
  <c r="T33" i="40"/>
  <c r="Q33" i="40"/>
  <c r="T32" i="40"/>
  <c r="Q32" i="40"/>
  <c r="T31" i="40"/>
  <c r="Q31" i="40"/>
  <c r="T30" i="40"/>
  <c r="Q30" i="40"/>
  <c r="T29" i="40"/>
  <c r="Q29" i="40"/>
  <c r="T28" i="40"/>
  <c r="Q28" i="40"/>
  <c r="T27" i="40"/>
  <c r="Q27" i="40"/>
  <c r="T26" i="40"/>
  <c r="Q26" i="40"/>
  <c r="T25" i="40"/>
  <c r="Q25" i="40"/>
  <c r="T24" i="40"/>
  <c r="Q24" i="40"/>
  <c r="T23" i="40"/>
  <c r="Q23" i="40"/>
  <c r="T22" i="40"/>
  <c r="Q22" i="40"/>
  <c r="T21" i="40"/>
  <c r="Q21" i="40"/>
  <c r="T20" i="40"/>
  <c r="Q20" i="40"/>
  <c r="T19" i="40"/>
  <c r="Q19" i="40"/>
  <c r="T18" i="40"/>
  <c r="Q18" i="40"/>
  <c r="T17" i="40"/>
  <c r="Q17" i="40"/>
  <c r="T16" i="40"/>
  <c r="Q16" i="40"/>
  <c r="T15" i="40"/>
  <c r="Q15" i="40"/>
  <c r="T14" i="40"/>
  <c r="Q14" i="40"/>
  <c r="T13" i="40"/>
  <c r="Q13" i="40"/>
  <c r="T12" i="40"/>
  <c r="Q12" i="40"/>
  <c r="T11" i="40"/>
  <c r="Q11" i="40"/>
  <c r="T10" i="40"/>
  <c r="Q10" i="40"/>
  <c r="T9" i="40"/>
  <c r="Q9" i="40"/>
  <c r="T8" i="40"/>
  <c r="Q8" i="40"/>
  <c r="T7" i="40"/>
  <c r="Q7" i="40"/>
  <c r="T6" i="40"/>
  <c r="Q6" i="40"/>
  <c r="T5" i="40"/>
  <c r="Q5" i="40"/>
  <c r="T4" i="40"/>
  <c r="Q4" i="40"/>
  <c r="T3" i="40"/>
  <c r="Q3" i="40"/>
  <c r="M38" i="40"/>
  <c r="J38" i="40"/>
  <c r="M37" i="40"/>
  <c r="J37" i="40"/>
  <c r="M36" i="40"/>
  <c r="J36" i="40"/>
  <c r="M35" i="40"/>
  <c r="J35" i="40"/>
  <c r="M34" i="40"/>
  <c r="J34" i="40"/>
  <c r="M33" i="40"/>
  <c r="J33" i="40"/>
  <c r="M32" i="40"/>
  <c r="J32" i="40"/>
  <c r="M31" i="40"/>
  <c r="J31" i="40"/>
  <c r="M30" i="40"/>
  <c r="J30" i="40"/>
  <c r="M29" i="40"/>
  <c r="J29" i="40"/>
  <c r="M28" i="40"/>
  <c r="J28" i="40"/>
  <c r="M27" i="40"/>
  <c r="J27" i="40"/>
  <c r="M26" i="40"/>
  <c r="J26" i="40"/>
  <c r="M25" i="40"/>
  <c r="J25" i="40"/>
  <c r="M24" i="40"/>
  <c r="J24" i="40"/>
  <c r="M23" i="40"/>
  <c r="J23" i="40"/>
  <c r="M22" i="40"/>
  <c r="J22" i="40"/>
  <c r="M21" i="40"/>
  <c r="J21" i="40"/>
  <c r="M20" i="40"/>
  <c r="J20" i="40"/>
  <c r="M19" i="40"/>
  <c r="J19" i="40"/>
  <c r="M18" i="40"/>
  <c r="J18" i="40"/>
  <c r="M17" i="40"/>
  <c r="J17" i="40"/>
  <c r="M16" i="40"/>
  <c r="J16" i="40"/>
  <c r="M15" i="40"/>
  <c r="J15" i="40"/>
  <c r="M14" i="40"/>
  <c r="J14" i="40"/>
  <c r="M13" i="40"/>
  <c r="J13" i="40"/>
  <c r="M12" i="40"/>
  <c r="J12" i="40"/>
  <c r="M11" i="40"/>
  <c r="J11" i="40"/>
  <c r="M10" i="40"/>
  <c r="J10" i="40"/>
  <c r="M9" i="40"/>
  <c r="J9" i="40"/>
  <c r="M8" i="40"/>
  <c r="J8" i="40"/>
  <c r="M7" i="40"/>
  <c r="J7" i="40"/>
  <c r="M6" i="40"/>
  <c r="J6" i="40"/>
  <c r="M5" i="40"/>
  <c r="J5" i="40"/>
  <c r="M4" i="40"/>
  <c r="J4" i="40"/>
  <c r="M3" i="40"/>
  <c r="J3" i="40"/>
  <c r="F4" i="40"/>
  <c r="F5" i="40"/>
  <c r="F6" i="40"/>
  <c r="F7" i="40"/>
  <c r="F8" i="40"/>
  <c r="F9" i="40"/>
  <c r="F10" i="40"/>
  <c r="F11" i="40"/>
  <c r="F12" i="40"/>
  <c r="F13" i="40"/>
  <c r="F14" i="40"/>
  <c r="F15" i="40"/>
  <c r="F16" i="40"/>
  <c r="F17" i="40"/>
  <c r="F18" i="40"/>
  <c r="F19" i="40"/>
  <c r="F20" i="40"/>
  <c r="F21" i="40"/>
  <c r="F22" i="40"/>
  <c r="F23" i="40"/>
  <c r="F24" i="40"/>
  <c r="F25" i="40"/>
  <c r="F26" i="40"/>
  <c r="F27" i="40"/>
  <c r="F28" i="40"/>
  <c r="F29" i="40"/>
  <c r="F30" i="40"/>
  <c r="F31" i="40"/>
  <c r="F32" i="40"/>
  <c r="F33" i="40"/>
  <c r="F34" i="40"/>
  <c r="F35" i="40"/>
  <c r="F36" i="40"/>
  <c r="F37" i="40"/>
  <c r="F38" i="40"/>
  <c r="F3" i="40"/>
  <c r="C4" i="40"/>
  <c r="C5" i="40"/>
  <c r="C6" i="40"/>
  <c r="C7" i="40"/>
  <c r="C8" i="40"/>
  <c r="C9" i="40"/>
  <c r="C10" i="40"/>
  <c r="C11" i="40"/>
  <c r="C12" i="40"/>
  <c r="C13" i="40"/>
  <c r="C14" i="40"/>
  <c r="C15" i="40"/>
  <c r="C16" i="40"/>
  <c r="C17" i="40"/>
  <c r="C18" i="40"/>
  <c r="C19" i="40"/>
  <c r="C20" i="40"/>
  <c r="C21" i="40"/>
  <c r="C22" i="40"/>
  <c r="C23" i="40"/>
  <c r="C24" i="40"/>
  <c r="C25" i="40"/>
  <c r="C26" i="40"/>
  <c r="C27" i="40"/>
  <c r="C28" i="40"/>
  <c r="C29" i="40"/>
  <c r="C30" i="40"/>
  <c r="C31" i="40"/>
  <c r="C32" i="40"/>
  <c r="C33" i="40"/>
  <c r="C34" i="40"/>
  <c r="C35" i="40"/>
  <c r="C36" i="40"/>
  <c r="C37" i="40"/>
  <c r="C38" i="40"/>
  <c r="C3" i="40"/>
  <c r="E6" i="38" l="1"/>
  <c r="E5" i="38"/>
  <c r="E4" i="38"/>
  <c r="E3" i="38"/>
  <c r="D6" i="38"/>
  <c r="D5" i="38"/>
  <c r="D4" i="38"/>
  <c r="D3" i="38" l="1"/>
  <c r="F27" i="33" l="1"/>
  <c r="E27" i="33"/>
  <c r="D27" i="33"/>
  <c r="C27" i="33"/>
  <c r="D26" i="33"/>
  <c r="C26" i="33"/>
  <c r="F26" i="33" s="1"/>
  <c r="D25" i="33"/>
  <c r="C25" i="33"/>
  <c r="H25" i="33" s="1"/>
  <c r="D24" i="33"/>
  <c r="C24" i="33"/>
  <c r="F24" i="33" s="1"/>
  <c r="F23" i="33"/>
  <c r="E23" i="33"/>
  <c r="D23" i="33"/>
  <c r="C23" i="33"/>
  <c r="H23" i="33" s="1"/>
  <c r="D22" i="33"/>
  <c r="C22" i="33"/>
  <c r="F22" i="33" s="1"/>
  <c r="D21" i="33"/>
  <c r="C21" i="33"/>
  <c r="H21" i="33" s="1"/>
  <c r="D20" i="33"/>
  <c r="C20" i="33"/>
  <c r="F20" i="33" s="1"/>
  <c r="D27" i="32"/>
  <c r="C27" i="32"/>
  <c r="F27" i="32" s="1"/>
  <c r="F26" i="32"/>
  <c r="E26" i="32"/>
  <c r="D26" i="32"/>
  <c r="C26" i="32"/>
  <c r="H26" i="32" s="1"/>
  <c r="D25" i="32"/>
  <c r="C25" i="32"/>
  <c r="F25" i="32" s="1"/>
  <c r="D24" i="32"/>
  <c r="C24" i="32"/>
  <c r="H24" i="32" s="1"/>
  <c r="D23" i="32"/>
  <c r="C23" i="32"/>
  <c r="F23" i="32" s="1"/>
  <c r="F22" i="32"/>
  <c r="E22" i="32"/>
  <c r="D22" i="32"/>
  <c r="C22" i="32"/>
  <c r="H22" i="32" s="1"/>
  <c r="D21" i="32"/>
  <c r="C21" i="32"/>
  <c r="F21" i="32" s="1"/>
  <c r="D20" i="32"/>
  <c r="C20" i="32"/>
  <c r="H20" i="32" s="1"/>
  <c r="E21" i="33" l="1"/>
  <c r="F21" i="33"/>
  <c r="F25" i="33"/>
  <c r="E25" i="33"/>
  <c r="H27" i="33"/>
  <c r="G20" i="33"/>
  <c r="G22" i="33"/>
  <c r="G24" i="33"/>
  <c r="G26" i="33"/>
  <c r="H20" i="33"/>
  <c r="H22" i="33"/>
  <c r="H24" i="33"/>
  <c r="H26" i="33"/>
  <c r="E20" i="33"/>
  <c r="G21" i="33"/>
  <c r="E22" i="33"/>
  <c r="G23" i="33"/>
  <c r="E24" i="33"/>
  <c r="G25" i="33"/>
  <c r="E26" i="33"/>
  <c r="G27" i="33"/>
  <c r="E20" i="32"/>
  <c r="E24" i="32"/>
  <c r="F20" i="32"/>
  <c r="F24" i="32"/>
  <c r="G21" i="32"/>
  <c r="G23" i="32"/>
  <c r="G25" i="32"/>
  <c r="G27" i="32"/>
  <c r="H21" i="32"/>
  <c r="H23" i="32"/>
  <c r="H25" i="32"/>
  <c r="H27" i="32"/>
  <c r="G20" i="32"/>
  <c r="E21" i="32"/>
  <c r="G22" i="32"/>
  <c r="E23" i="32"/>
  <c r="G24" i="32"/>
  <c r="E25" i="32"/>
  <c r="G26" i="32"/>
  <c r="E27" i="32"/>
</calcChain>
</file>

<file path=xl/sharedStrings.xml><?xml version="1.0" encoding="utf-8"?>
<sst xmlns="http://schemas.openxmlformats.org/spreadsheetml/2006/main" count="255" uniqueCount="188">
  <si>
    <t>roy</t>
    <phoneticPr fontId="2"/>
  </si>
  <si>
    <t>mos</t>
    <phoneticPr fontId="2"/>
  </si>
  <si>
    <t>ioc</t>
    <phoneticPr fontId="2"/>
  </si>
  <si>
    <t>roy</t>
    <phoneticPr fontId="2"/>
  </si>
  <si>
    <t>mos</t>
    <phoneticPr fontId="2"/>
  </si>
  <si>
    <t>adj. R^2</t>
    <phoneticPr fontId="2"/>
  </si>
  <si>
    <t>Lags</t>
    <phoneticPr fontId="8"/>
  </si>
  <si>
    <t>Null Hypothesis</t>
    <phoneticPr fontId="8"/>
  </si>
  <si>
    <t>Chi-sq</t>
    <phoneticPr fontId="8"/>
  </si>
  <si>
    <t>cpi</t>
    <phoneticPr fontId="2"/>
  </si>
  <si>
    <t>[13.026]</t>
    <phoneticPr fontId="2"/>
  </si>
  <si>
    <t>[-1.353]</t>
    <phoneticPr fontId="2"/>
  </si>
  <si>
    <t>[1.695]</t>
    <phoneticPr fontId="2"/>
  </si>
  <si>
    <t>1.891*</t>
    <phoneticPr fontId="2"/>
  </si>
  <si>
    <t>[-0.702]</t>
    <phoneticPr fontId="2"/>
  </si>
  <si>
    <t>fdi</t>
    <phoneticPr fontId="2"/>
  </si>
  <si>
    <t>[0.231]</t>
    <phoneticPr fontId="2"/>
  </si>
  <si>
    <t>oda</t>
    <phoneticPr fontId="2"/>
  </si>
  <si>
    <t>nrr</t>
    <phoneticPr fontId="2"/>
  </si>
  <si>
    <t>0,019</t>
    <phoneticPr fontId="2"/>
  </si>
  <si>
    <t>[0.875]</t>
    <phoneticPr fontId="2"/>
  </si>
  <si>
    <t>[0.855]</t>
    <phoneticPr fontId="2"/>
  </si>
  <si>
    <t>1.026***</t>
    <phoneticPr fontId="2"/>
  </si>
  <si>
    <t>0.854***</t>
    <phoneticPr fontId="2"/>
  </si>
  <si>
    <t>[40.385]</t>
    <phoneticPr fontId="2"/>
  </si>
  <si>
    <t>[0.378]</t>
    <phoneticPr fontId="2"/>
  </si>
  <si>
    <t>[-0.894]</t>
    <phoneticPr fontId="2"/>
  </si>
  <si>
    <t>[0.434]</t>
    <phoneticPr fontId="2"/>
  </si>
  <si>
    <t>0.537**</t>
    <phoneticPr fontId="2"/>
  </si>
  <si>
    <t>[2.482]</t>
    <phoneticPr fontId="2"/>
  </si>
  <si>
    <t>-0.004 **</t>
    <phoneticPr fontId="2"/>
  </si>
  <si>
    <t>[-2.334]</t>
    <phoneticPr fontId="2"/>
  </si>
  <si>
    <t>[-1.428]</t>
    <phoneticPr fontId="2"/>
  </si>
  <si>
    <t>-0.000</t>
    <phoneticPr fontId="2"/>
  </si>
  <si>
    <t>1.052***</t>
    <phoneticPr fontId="2"/>
  </si>
  <si>
    <t>[33.816]</t>
    <phoneticPr fontId="2"/>
  </si>
  <si>
    <t>0.022</t>
    <phoneticPr fontId="2"/>
  </si>
  <si>
    <t>[0.511]</t>
    <phoneticPr fontId="2"/>
  </si>
  <si>
    <t>[-0.018]</t>
    <phoneticPr fontId="2"/>
  </si>
  <si>
    <t>[1.404]</t>
    <phoneticPr fontId="2"/>
  </si>
  <si>
    <t>0.889***</t>
    <phoneticPr fontId="2"/>
  </si>
  <si>
    <t>[14.777]</t>
    <phoneticPr fontId="2"/>
  </si>
  <si>
    <t>[0.917]</t>
    <phoneticPr fontId="2"/>
  </si>
  <si>
    <t>[-0.281]</t>
    <phoneticPr fontId="2"/>
  </si>
  <si>
    <t>[0.534]</t>
    <phoneticPr fontId="2"/>
  </si>
  <si>
    <t>[0.084]</t>
    <phoneticPr fontId="2"/>
  </si>
  <si>
    <t>[-1.704]</t>
    <phoneticPr fontId="2"/>
  </si>
  <si>
    <t>-0.004*</t>
    <phoneticPr fontId="2"/>
  </si>
  <si>
    <t>1.058***</t>
    <phoneticPr fontId="2"/>
  </si>
  <si>
    <t>[22.916]</t>
    <phoneticPr fontId="2"/>
  </si>
  <si>
    <t>[0.935]</t>
    <phoneticPr fontId="2"/>
  </si>
  <si>
    <t>0.000</t>
    <phoneticPr fontId="2"/>
  </si>
  <si>
    <t>[0.639]</t>
    <phoneticPr fontId="2"/>
  </si>
  <si>
    <t>-0.000</t>
    <phoneticPr fontId="2"/>
  </si>
  <si>
    <t>[-0.510]</t>
    <phoneticPr fontId="2"/>
  </si>
  <si>
    <t>roy &amp; mos</t>
    <phoneticPr fontId="2"/>
  </si>
  <si>
    <t>2.873*</t>
    <phoneticPr fontId="8"/>
  </si>
  <si>
    <t>5.448**</t>
    <phoneticPr fontId="8"/>
  </si>
  <si>
    <t>roy &amp; cpi</t>
    <phoneticPr fontId="2"/>
  </si>
  <si>
    <t>0.731</t>
    <phoneticPr fontId="2"/>
  </si>
  <si>
    <t>1.833</t>
    <phoneticPr fontId="8"/>
  </si>
  <si>
    <t>cpi &amp; mos</t>
    <phoneticPr fontId="2"/>
  </si>
  <si>
    <t>2.040</t>
    <phoneticPr fontId="8"/>
  </si>
  <si>
    <t>0.142</t>
    <phoneticPr fontId="2"/>
  </si>
  <si>
    <t>roy &amp; ioc</t>
    <phoneticPr fontId="2"/>
  </si>
  <si>
    <t>2.906*</t>
    <phoneticPr fontId="8"/>
  </si>
  <si>
    <t>0.840</t>
    <phoneticPr fontId="8"/>
  </si>
  <si>
    <t>Cambodia</t>
    <phoneticPr fontId="2"/>
  </si>
  <si>
    <t>World</t>
    <phoneticPr fontId="2"/>
  </si>
  <si>
    <t>World
(% of Pop.)</t>
    <phoneticPr fontId="2"/>
  </si>
  <si>
    <t xml:space="preserve">1st Coutry
 (% of World) </t>
    <phoneticPr fontId="2"/>
  </si>
  <si>
    <t>2nd County
(% of World)</t>
    <phoneticPr fontId="2"/>
  </si>
  <si>
    <t>3rd Country
(% of World)</t>
    <phoneticPr fontId="2"/>
  </si>
  <si>
    <t>Thailand</t>
    <phoneticPr fontId="2"/>
  </si>
  <si>
    <t>1,187 (7.6)</t>
    <phoneticPr fontId="2"/>
  </si>
  <si>
    <t>U.S.</t>
    <phoneticPr fontId="2"/>
  </si>
  <si>
    <t>167 (14.1)</t>
    <phoneticPr fontId="2"/>
  </si>
  <si>
    <t>805 (67.8)</t>
    <phoneticPr fontId="2"/>
  </si>
  <si>
    <t>France</t>
    <phoneticPr fontId="2"/>
  </si>
  <si>
    <t>63 (5.3)</t>
    <phoneticPr fontId="2"/>
  </si>
  <si>
    <t>Lao PDR</t>
    <phoneticPr fontId="2"/>
  </si>
  <si>
    <t>1,345 (19.8)</t>
    <phoneticPr fontId="2"/>
  </si>
  <si>
    <t>969 (72.0)</t>
    <phoneticPr fontId="2"/>
  </si>
  <si>
    <t>200 (14.9)</t>
    <phoneticPr fontId="2"/>
  </si>
  <si>
    <t>43 (3.2)</t>
    <phoneticPr fontId="2"/>
  </si>
  <si>
    <t>Myanmar</t>
    <phoneticPr fontId="2"/>
  </si>
  <si>
    <t>2,882 (5.3)</t>
    <phoneticPr fontId="2"/>
  </si>
  <si>
    <t>1,978 (68.6)</t>
    <phoneticPr fontId="2"/>
  </si>
  <si>
    <t>Malaysia</t>
    <phoneticPr fontId="2"/>
  </si>
  <si>
    <t>252 (8.9)</t>
    <phoneticPr fontId="2"/>
  </si>
  <si>
    <t>Saudi Arabia</t>
    <phoneticPr fontId="2"/>
  </si>
  <si>
    <t>203 (7.0)</t>
    <phoneticPr fontId="2"/>
  </si>
  <si>
    <t>Vietnam</t>
    <phoneticPr fontId="2"/>
  </si>
  <si>
    <t>2,559 (2.7)</t>
    <phoneticPr fontId="2"/>
  </si>
  <si>
    <t>U.S.</t>
    <phoneticPr fontId="2"/>
  </si>
  <si>
    <t>1,303 (50.9)</t>
    <phoneticPr fontId="2"/>
  </si>
  <si>
    <t>227 (8.9)</t>
    <phoneticPr fontId="2"/>
  </si>
  <si>
    <t>Australia</t>
    <phoneticPr fontId="2"/>
  </si>
  <si>
    <t>Canada</t>
    <phoneticPr fontId="2"/>
  </si>
  <si>
    <t>183 (7.2)</t>
    <phoneticPr fontId="2"/>
  </si>
  <si>
    <t>CLMV</t>
    <phoneticPr fontId="2"/>
  </si>
  <si>
    <t>7,973 (4.7)</t>
    <phoneticPr fontId="2"/>
  </si>
  <si>
    <t>243,700 (3.3)</t>
    <phoneticPr fontId="2"/>
  </si>
  <si>
    <t>Origin of Emigrants</t>
    <phoneticPr fontId="2"/>
  </si>
  <si>
    <t>-</t>
    <phoneticPr fontId="2"/>
  </si>
  <si>
    <t>Destination of Emigrants (thousand)</t>
    <phoneticPr fontId="2"/>
  </si>
  <si>
    <t>Population
(thousand)</t>
    <phoneticPr fontId="2"/>
  </si>
  <si>
    <t>2015/2000</t>
    <phoneticPr fontId="2"/>
  </si>
  <si>
    <t>remitttances, mil. USD</t>
    <phoneticPr fontId="2"/>
  </si>
  <si>
    <t>GDP, mil. USD</t>
    <phoneticPr fontId="2"/>
  </si>
  <si>
    <t>remitttances / GDP, %</t>
    <phoneticPr fontId="2"/>
  </si>
  <si>
    <t>-</t>
    <phoneticPr fontId="2"/>
  </si>
  <si>
    <t>Lao PDR</t>
    <phoneticPr fontId="2"/>
  </si>
  <si>
    <t>Myanmar</t>
    <phoneticPr fontId="2"/>
  </si>
  <si>
    <t>Vietnam</t>
    <phoneticPr fontId="2"/>
  </si>
  <si>
    <t>CLMV</t>
    <phoneticPr fontId="2"/>
  </si>
  <si>
    <t>World</t>
    <phoneticPr fontId="2"/>
  </si>
  <si>
    <t>Remittances</t>
    <phoneticPr fontId="2"/>
  </si>
  <si>
    <t>FDI</t>
    <phoneticPr fontId="2"/>
  </si>
  <si>
    <t>NRR</t>
    <phoneticPr fontId="2"/>
  </si>
  <si>
    <t>ODA</t>
    <phoneticPr fontId="2"/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</si>
  <si>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</si>
  <si>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</si>
  <si>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</si>
  <si>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</si>
  <si>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</si>
  <si>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</si>
  <si>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</si>
  <si>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</si>
  <si>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</si>
  <si>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</si>
  <si>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</si>
  <si>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</si>
  <si>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</si>
  <si>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</si>
  <si>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</si>
  <si>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</si>
  <si>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</si>
  <si>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</si>
  <si>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</si>
  <si>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</si>
  <si>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</si>
  <si>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</si>
  <si>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</si>
  <si>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</si>
  <si>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</si>
  <si>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</si>
  <si>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</si>
  <si>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</si>
  <si>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</si>
  <si>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</si>
  <si>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</si>
  <si>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</si>
  <si>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</si>
  <si>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</si>
  <si>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</si>
  <si>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</si>
  <si>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Cambodia</t>
    <phoneticPr fontId="2"/>
  </si>
  <si>
    <t>moy</t>
    <phoneticPr fontId="2"/>
  </si>
  <si>
    <t>soy</t>
    <phoneticPr fontId="2"/>
  </si>
  <si>
    <t>ioy</t>
    <phoneticPr fontId="2"/>
  </si>
  <si>
    <t>coy</t>
    <phoneticPr fontId="2"/>
  </si>
  <si>
    <t>Dutch Disease Effect</t>
    <phoneticPr fontId="2"/>
  </si>
  <si>
    <t>Capital Accumulation Effect</t>
    <phoneticPr fontId="2"/>
  </si>
  <si>
    <t>Ranking in 2015
among 215 countries</t>
    <phoneticPr fontId="9"/>
  </si>
  <si>
    <t>Cambodia</t>
    <phoneticPr fontId="9"/>
  </si>
  <si>
    <t>Lao PDR</t>
    <phoneticPr fontId="9"/>
  </si>
  <si>
    <t>Myanmar</t>
    <phoneticPr fontId="9"/>
  </si>
  <si>
    <t>Vietnam</t>
    <phoneticPr fontId="9"/>
  </si>
  <si>
    <t>Control of Corruption</t>
    <phoneticPr fontId="9"/>
  </si>
  <si>
    <t>Government Effectiveness</t>
    <phoneticPr fontId="9"/>
  </si>
  <si>
    <t>Political Stability and Absence of Violence/Terrorism</t>
    <phoneticPr fontId="9"/>
  </si>
  <si>
    <t>Regulatory Quality</t>
    <phoneticPr fontId="9"/>
  </si>
  <si>
    <t>Rule of Law</t>
    <phoneticPr fontId="9"/>
  </si>
  <si>
    <t>Voice and Accountability</t>
    <phoneticPr fontId="9"/>
  </si>
  <si>
    <t>Average</t>
    <phoneticPr fontId="9"/>
  </si>
  <si>
    <t>roy-1</t>
    <phoneticPr fontId="2"/>
  </si>
  <si>
    <t>cpi-1</t>
    <phoneticPr fontId="2"/>
  </si>
  <si>
    <t>mos-1</t>
    <phoneticPr fontId="2"/>
  </si>
  <si>
    <t>ioc-1</t>
    <phoneticPr fontId="2"/>
  </si>
  <si>
    <r>
      <t xml:space="preserve"> </t>
    </r>
    <r>
      <rPr>
        <i/>
        <sz val="10"/>
        <color theme="1"/>
        <rFont val="Times New Roman"/>
        <family val="1"/>
      </rPr>
      <t>roy</t>
    </r>
    <r>
      <rPr>
        <sz val="10"/>
        <color theme="1"/>
        <rFont val="Times New Roman"/>
        <family val="1"/>
      </rPr>
      <t xml:space="preserve"> does not Granger Cause</t>
    </r>
    <r>
      <rPr>
        <i/>
        <sz val="10"/>
        <color theme="1"/>
        <rFont val="Times New Roman"/>
        <family val="1"/>
      </rPr>
      <t xml:space="preserve"> mos</t>
    </r>
    <phoneticPr fontId="8"/>
  </si>
  <si>
    <r>
      <t xml:space="preserve"> </t>
    </r>
    <r>
      <rPr>
        <i/>
        <sz val="10"/>
        <color theme="1"/>
        <rFont val="Times New Roman"/>
        <family val="1"/>
      </rPr>
      <t>mos</t>
    </r>
    <r>
      <rPr>
        <sz val="10"/>
        <color theme="1"/>
        <rFont val="Times New Roman"/>
        <family val="1"/>
      </rPr>
      <t xml:space="preserve"> does not Granger Cause</t>
    </r>
    <r>
      <rPr>
        <i/>
        <sz val="10"/>
        <color theme="1"/>
        <rFont val="Times New Roman"/>
        <family val="1"/>
      </rPr>
      <t xml:space="preserve"> roy</t>
    </r>
    <phoneticPr fontId="8"/>
  </si>
  <si>
    <r>
      <t xml:space="preserve"> </t>
    </r>
    <r>
      <rPr>
        <i/>
        <sz val="10"/>
        <color theme="1"/>
        <rFont val="Times New Roman"/>
        <family val="1"/>
      </rPr>
      <t>roy</t>
    </r>
    <r>
      <rPr>
        <sz val="10"/>
        <color theme="1"/>
        <rFont val="Times New Roman"/>
        <family val="1"/>
      </rPr>
      <t xml:space="preserve"> does not Granger Cause</t>
    </r>
    <r>
      <rPr>
        <i/>
        <sz val="10"/>
        <color theme="1"/>
        <rFont val="Times New Roman"/>
        <family val="1"/>
      </rPr>
      <t xml:space="preserve"> cpi</t>
    </r>
    <phoneticPr fontId="8"/>
  </si>
  <si>
    <r>
      <t xml:space="preserve"> </t>
    </r>
    <r>
      <rPr>
        <i/>
        <sz val="10"/>
        <color theme="1"/>
        <rFont val="Times New Roman"/>
        <family val="1"/>
      </rPr>
      <t>cpi</t>
    </r>
    <r>
      <rPr>
        <sz val="10"/>
        <color theme="1"/>
        <rFont val="Times New Roman"/>
        <family val="1"/>
      </rPr>
      <t xml:space="preserve"> does not Granger Cause</t>
    </r>
    <r>
      <rPr>
        <i/>
        <sz val="10"/>
        <color theme="1"/>
        <rFont val="Times New Roman"/>
        <family val="1"/>
      </rPr>
      <t xml:space="preserve"> roy</t>
    </r>
    <phoneticPr fontId="8"/>
  </si>
  <si>
    <r>
      <t xml:space="preserve"> </t>
    </r>
    <r>
      <rPr>
        <i/>
        <sz val="10"/>
        <color theme="1"/>
        <rFont val="Times New Roman"/>
        <family val="1"/>
      </rPr>
      <t>cpi</t>
    </r>
    <r>
      <rPr>
        <sz val="10"/>
        <color theme="1"/>
        <rFont val="Times New Roman"/>
        <family val="1"/>
      </rPr>
      <t xml:space="preserve"> does not Granger Cause</t>
    </r>
    <r>
      <rPr>
        <i/>
        <sz val="10"/>
        <color theme="1"/>
        <rFont val="Times New Roman"/>
        <family val="1"/>
      </rPr>
      <t xml:space="preserve"> mos</t>
    </r>
    <phoneticPr fontId="8"/>
  </si>
  <si>
    <r>
      <t xml:space="preserve"> </t>
    </r>
    <r>
      <rPr>
        <i/>
        <sz val="10"/>
        <color theme="1"/>
        <rFont val="Times New Roman"/>
        <family val="1"/>
      </rPr>
      <t>mos</t>
    </r>
    <r>
      <rPr>
        <sz val="10"/>
        <color theme="1"/>
        <rFont val="Times New Roman"/>
        <family val="1"/>
      </rPr>
      <t xml:space="preserve"> does not Granger Cause</t>
    </r>
    <r>
      <rPr>
        <i/>
        <sz val="10"/>
        <color theme="1"/>
        <rFont val="Times New Roman"/>
        <family val="1"/>
      </rPr>
      <t xml:space="preserve"> cpi</t>
    </r>
    <phoneticPr fontId="8"/>
  </si>
  <si>
    <r>
      <t xml:space="preserve"> </t>
    </r>
    <r>
      <rPr>
        <i/>
        <sz val="10"/>
        <color theme="1"/>
        <rFont val="Times New Roman"/>
        <family val="1"/>
      </rPr>
      <t>roy</t>
    </r>
    <r>
      <rPr>
        <sz val="10"/>
        <color theme="1"/>
        <rFont val="Times New Roman"/>
        <family val="1"/>
      </rPr>
      <t xml:space="preserve"> does not Granger Cause</t>
    </r>
    <r>
      <rPr>
        <i/>
        <sz val="10"/>
        <color theme="1"/>
        <rFont val="Times New Roman"/>
        <family val="1"/>
      </rPr>
      <t xml:space="preserve"> ioc</t>
    </r>
    <phoneticPr fontId="8"/>
  </si>
  <si>
    <r>
      <t xml:space="preserve"> </t>
    </r>
    <r>
      <rPr>
        <i/>
        <sz val="10"/>
        <color theme="1"/>
        <rFont val="Times New Roman"/>
        <family val="1"/>
      </rPr>
      <t xml:space="preserve">ioc </t>
    </r>
    <r>
      <rPr>
        <sz val="10"/>
        <color theme="1"/>
        <rFont val="Times New Roman"/>
        <family val="1"/>
      </rPr>
      <t>does not Granger Cause</t>
    </r>
    <r>
      <rPr>
        <i/>
        <sz val="10"/>
        <color theme="1"/>
        <rFont val="Times New Roman"/>
        <family val="1"/>
      </rPr>
      <t xml:space="preserve"> roy</t>
    </r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</si>
</sst>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0_ "/>
    <numFmt numFmtId="177" formatCode="0_ "/>
    <numFmt numFmtId="178" formatCode="0.00000_ "/>
    <numFmt numFmtId="179" formatCode="#,##0_ "/>
    <numFmt numFmtId="180" formatCode="#,##0_);[Red]\(#,##0\)"/>
    <numFmt numFmtId="181" formatCode="#,##0.0_ "/>
    <numFmt numFmtId="182" formatCode="0.0_);[Red]\(0.0\)"/>
    <numFmt numFmtId="183" formatCode="0.00_ "/>
  </numFmts>
  <fonts count="14">
    <font>
      <sz val="11"/>
      <color theme="1"/>
      <name val="ＭＳ Ｐゴシック"/>
      <family val="2"/>
      <charset val="128"/>
      <scheme val="minor"/>
    </font>
    <font>
      <sz val="12"/>
      <name val="Times New Roman"/>
      <family val="1"/>
    </font>
    <font>
      <sz val="6"/>
      <name val="ＭＳ Ｐゴシック"/>
      <family val="2"/>
      <charset val="128"/>
      <scheme val="minor"/>
    </font>
    <font>
      <sz val="12"/>
      <color theme="1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</cellStyleXfs>
  <cellXfs count="162">
    <xf numFmtId="0" fontId="0" fillId="0" borderId="0" xfId="0">
      <alignment vertical="center"/>
    </xf>
    <xf numFmtId="0" fontId="1" fillId="0" borderId="0" xfId="2" applyFont="1" applyAlignment="1">
      <alignment horizontal="center" vertical="center"/>
    </xf>
    <xf numFmtId="178" fontId="1" fillId="0" borderId="0" xfId="2" applyNumberFormat="1" applyFont="1" applyAlignment="1">
      <alignment horizontal="center" vertical="center"/>
    </xf>
    <xf numFmtId="178" fontId="1" fillId="0" borderId="0" xfId="2" applyNumberFormat="1" applyFont="1">
      <alignment vertical="center"/>
    </xf>
    <xf numFmtId="0" fontId="1" fillId="0" borderId="0" xfId="2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4" applyFont="1" applyAlignment="1">
      <alignment horizontal="right"/>
    </xf>
    <xf numFmtId="183" fontId="3" fillId="0" borderId="0" xfId="0" applyNumberFormat="1" applyFont="1">
      <alignment vertical="center"/>
    </xf>
    <xf numFmtId="0" fontId="10" fillId="0" borderId="0" xfId="0" applyFont="1">
      <alignment vertical="center"/>
    </xf>
    <xf numFmtId="180" fontId="10" fillId="0" borderId="6" xfId="0" applyNumberFormat="1" applyFont="1" applyBorder="1" applyAlignment="1">
      <alignment horizontal="center" vertical="center"/>
    </xf>
    <xf numFmtId="180" fontId="10" fillId="0" borderId="22" xfId="0" applyNumberFormat="1" applyFont="1" applyBorder="1" applyAlignment="1">
      <alignment horizontal="center" vertical="center"/>
    </xf>
    <xf numFmtId="180" fontId="10" fillId="0" borderId="22" xfId="0" applyNumberFormat="1" applyFont="1" applyBorder="1" applyAlignment="1">
      <alignment horizontal="center" vertical="center"/>
    </xf>
    <xf numFmtId="180" fontId="10" fillId="0" borderId="31" xfId="0" applyNumberFormat="1" applyFont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/>
    </xf>
    <xf numFmtId="180" fontId="10" fillId="0" borderId="23" xfId="0" applyNumberFormat="1" applyFont="1" applyBorder="1" applyAlignment="1">
      <alignment horizontal="center" vertical="center"/>
    </xf>
    <xf numFmtId="180" fontId="10" fillId="0" borderId="23" xfId="0" applyNumberFormat="1" applyFont="1" applyBorder="1" applyAlignment="1">
      <alignment horizontal="center" vertical="center"/>
    </xf>
    <xf numFmtId="180" fontId="10" fillId="0" borderId="32" xfId="0" applyNumberFormat="1" applyFont="1" applyBorder="1" applyAlignment="1">
      <alignment horizontal="center" vertical="center"/>
    </xf>
    <xf numFmtId="180" fontId="10" fillId="0" borderId="4" xfId="0" applyNumberFormat="1" applyFont="1" applyBorder="1" applyAlignment="1">
      <alignment horizontal="center" vertical="center"/>
    </xf>
    <xf numFmtId="180" fontId="10" fillId="0" borderId="24" xfId="0" applyNumberFormat="1" applyFont="1" applyBorder="1" applyAlignment="1">
      <alignment horizontal="center" vertical="center"/>
    </xf>
    <xf numFmtId="180" fontId="10" fillId="0" borderId="24" xfId="0" applyNumberFormat="1" applyFont="1" applyBorder="1" applyAlignment="1">
      <alignment horizontal="center" vertical="center"/>
    </xf>
    <xf numFmtId="180" fontId="10" fillId="0" borderId="33" xfId="0" applyNumberFormat="1" applyFont="1" applyBorder="1" applyAlignment="1">
      <alignment horizontal="center" vertical="center"/>
    </xf>
    <xf numFmtId="180" fontId="10" fillId="0" borderId="0" xfId="0" applyNumberFormat="1" applyFont="1" applyBorder="1" applyAlignment="1">
      <alignment horizontal="center" vertical="center"/>
    </xf>
    <xf numFmtId="180" fontId="10" fillId="0" borderId="25" xfId="0" applyNumberFormat="1" applyFont="1" applyBorder="1" applyAlignment="1">
      <alignment horizontal="center" vertical="center"/>
    </xf>
    <xf numFmtId="180" fontId="10" fillId="0" borderId="25" xfId="0" applyNumberFormat="1" applyFont="1" applyBorder="1" applyAlignment="1">
      <alignment horizontal="center" vertical="center"/>
    </xf>
    <xf numFmtId="180" fontId="10" fillId="0" borderId="34" xfId="0" applyNumberFormat="1" applyFont="1" applyBorder="1" applyAlignment="1">
      <alignment horizontal="center" vertical="center"/>
    </xf>
    <xf numFmtId="180" fontId="10" fillId="0" borderId="10" xfId="0" applyNumberFormat="1" applyFont="1" applyBorder="1" applyAlignment="1">
      <alignment horizontal="center" vertical="center"/>
    </xf>
    <xf numFmtId="180" fontId="10" fillId="0" borderId="26" xfId="0" applyNumberFormat="1" applyFont="1" applyBorder="1" applyAlignment="1">
      <alignment horizontal="center" vertical="center"/>
    </xf>
    <xf numFmtId="180" fontId="10" fillId="0" borderId="26" xfId="0" applyNumberFormat="1" applyFont="1" applyBorder="1" applyAlignment="1">
      <alignment horizontal="center" vertical="center"/>
    </xf>
    <xf numFmtId="180" fontId="10" fillId="0" borderId="35" xfId="0" applyNumberFormat="1" applyFont="1" applyBorder="1" applyAlignment="1">
      <alignment horizontal="center" vertical="center"/>
    </xf>
    <xf numFmtId="180" fontId="10" fillId="0" borderId="7" xfId="0" applyNumberFormat="1" applyFont="1" applyBorder="1" applyAlignment="1">
      <alignment horizontal="center" vertical="center"/>
    </xf>
    <xf numFmtId="180" fontId="10" fillId="0" borderId="20" xfId="0" applyNumberFormat="1" applyFont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180" fontId="10" fillId="0" borderId="21" xfId="0" applyNumberFormat="1" applyFont="1" applyBorder="1" applyAlignment="1">
      <alignment horizontal="center" vertical="center"/>
    </xf>
    <xf numFmtId="180" fontId="10" fillId="0" borderId="12" xfId="0" applyNumberFormat="1" applyFont="1" applyBorder="1" applyAlignment="1">
      <alignment horizontal="center" vertical="center"/>
    </xf>
    <xf numFmtId="180" fontId="10" fillId="0" borderId="9" xfId="0" applyNumberFormat="1" applyFont="1" applyBorder="1" applyAlignment="1">
      <alignment horizontal="center" vertical="center"/>
    </xf>
    <xf numFmtId="180" fontId="10" fillId="0" borderId="11" xfId="0" applyNumberFormat="1" applyFont="1" applyBorder="1" applyAlignment="1">
      <alignment horizontal="center" vertical="center"/>
    </xf>
    <xf numFmtId="0" fontId="11" fillId="0" borderId="14" xfId="0" applyFont="1" applyBorder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9" fontId="10" fillId="0" borderId="6" xfId="0" applyNumberFormat="1" applyFont="1" applyBorder="1" applyAlignment="1">
      <alignment horizontal="center" vertical="center"/>
    </xf>
    <xf numFmtId="181" fontId="10" fillId="0" borderId="43" xfId="0" applyNumberFormat="1" applyFont="1" applyBorder="1" applyAlignment="1">
      <alignment horizontal="center" vertical="center"/>
    </xf>
    <xf numFmtId="179" fontId="10" fillId="0" borderId="0" xfId="0" applyNumberFormat="1" applyFont="1" applyBorder="1" applyAlignment="1">
      <alignment horizontal="center" vertical="center"/>
    </xf>
    <xf numFmtId="181" fontId="10" fillId="0" borderId="9" xfId="0" applyNumberFormat="1" applyFont="1" applyBorder="1" applyAlignment="1">
      <alignment horizontal="center" vertical="center"/>
    </xf>
    <xf numFmtId="181" fontId="10" fillId="0" borderId="2" xfId="0" applyNumberFormat="1" applyFont="1" applyBorder="1" applyAlignment="1">
      <alignment horizontal="center" vertical="center"/>
    </xf>
    <xf numFmtId="181" fontId="10" fillId="0" borderId="45" xfId="0" applyNumberFormat="1" applyFont="1" applyBorder="1" applyAlignment="1">
      <alignment horizontal="center" vertical="center"/>
    </xf>
    <xf numFmtId="179" fontId="10" fillId="0" borderId="4" xfId="0" applyNumberFormat="1" applyFont="1" applyBorder="1" applyAlignment="1">
      <alignment horizontal="center" vertical="center"/>
    </xf>
    <xf numFmtId="181" fontId="10" fillId="0" borderId="47" xfId="0" applyNumberFormat="1" applyFont="1" applyBorder="1" applyAlignment="1">
      <alignment horizontal="center" vertical="center"/>
    </xf>
    <xf numFmtId="181" fontId="10" fillId="0" borderId="10" xfId="0" applyNumberFormat="1" applyFont="1" applyBorder="1" applyAlignment="1">
      <alignment horizontal="center" vertical="center"/>
    </xf>
    <xf numFmtId="181" fontId="10" fillId="0" borderId="11" xfId="0" applyNumberFormat="1" applyFont="1" applyBorder="1" applyAlignment="1">
      <alignment horizontal="center" vertical="center"/>
    </xf>
    <xf numFmtId="179" fontId="10" fillId="0" borderId="7" xfId="0" applyNumberFormat="1" applyFont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181" fontId="10" fillId="0" borderId="1" xfId="0" applyNumberFormat="1" applyFont="1" applyBorder="1" applyAlignment="1">
      <alignment horizontal="center" vertical="center"/>
    </xf>
    <xf numFmtId="181" fontId="10" fillId="0" borderId="12" xfId="0" applyNumberFormat="1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1" fillId="0" borderId="39" xfId="0" applyFont="1" applyBorder="1" applyAlignment="1">
      <alignment vertical="center"/>
    </xf>
    <xf numFmtId="0" fontId="11" fillId="0" borderId="49" xfId="0" applyFont="1" applyBorder="1" applyAlignment="1">
      <alignment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80" fontId="11" fillId="0" borderId="22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180" fontId="11" fillId="0" borderId="25" xfId="0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180" fontId="11" fillId="0" borderId="23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180" fontId="11" fillId="0" borderId="24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180" fontId="11" fillId="0" borderId="26" xfId="0" applyNumberFormat="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180" fontId="11" fillId="0" borderId="20" xfId="0" applyNumberFormat="1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180" fontId="11" fillId="0" borderId="21" xfId="0" applyNumberFormat="1" applyFont="1" applyBorder="1" applyAlignment="1">
      <alignment horizontal="center" vertical="center"/>
    </xf>
    <xf numFmtId="182" fontId="10" fillId="0" borderId="22" xfId="0" applyNumberFormat="1" applyFont="1" applyBorder="1" applyAlignment="1">
      <alignment horizontal="center" vertical="center"/>
    </xf>
    <xf numFmtId="182" fontId="10" fillId="0" borderId="6" xfId="0" applyNumberFormat="1" applyFont="1" applyBorder="1" applyAlignment="1">
      <alignment horizontal="center" vertical="center"/>
    </xf>
    <xf numFmtId="182" fontId="10" fillId="0" borderId="43" xfId="0" applyNumberFormat="1" applyFont="1" applyBorder="1" applyAlignment="1">
      <alignment horizontal="center" vertical="center"/>
    </xf>
    <xf numFmtId="182" fontId="10" fillId="0" borderId="24" xfId="0" applyNumberFormat="1" applyFont="1" applyBorder="1" applyAlignment="1">
      <alignment horizontal="center" vertical="center"/>
    </xf>
    <xf numFmtId="182" fontId="10" fillId="0" borderId="4" xfId="0" applyNumberFormat="1" applyFont="1" applyBorder="1" applyAlignment="1">
      <alignment horizontal="center" vertical="center"/>
    </xf>
    <xf numFmtId="182" fontId="10" fillId="0" borderId="47" xfId="0" applyNumberFormat="1" applyFont="1" applyBorder="1" applyAlignment="1">
      <alignment horizontal="center" vertical="center"/>
    </xf>
    <xf numFmtId="182" fontId="10" fillId="0" borderId="51" xfId="0" applyNumberFormat="1" applyFont="1" applyBorder="1" applyAlignment="1">
      <alignment horizontal="center" vertical="center"/>
    </xf>
    <xf numFmtId="182" fontId="10" fillId="0" borderId="52" xfId="0" applyNumberFormat="1" applyFont="1" applyBorder="1" applyAlignment="1">
      <alignment horizontal="center" vertical="center"/>
    </xf>
    <xf numFmtId="182" fontId="10" fillId="0" borderId="53" xfId="0" applyNumberFormat="1" applyFont="1" applyBorder="1" applyAlignment="1">
      <alignment horizontal="center" vertical="center"/>
    </xf>
    <xf numFmtId="182" fontId="10" fillId="0" borderId="26" xfId="0" applyNumberFormat="1" applyFont="1" applyBorder="1" applyAlignment="1">
      <alignment horizontal="center" vertical="center"/>
    </xf>
    <xf numFmtId="182" fontId="10" fillId="0" borderId="10" xfId="0" applyNumberFormat="1" applyFont="1" applyBorder="1" applyAlignment="1">
      <alignment horizontal="center" vertical="center"/>
    </xf>
    <xf numFmtId="182" fontId="10" fillId="0" borderId="11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42" xfId="0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177" fontId="10" fillId="0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/>
    </xf>
    <xf numFmtId="0" fontId="10" fillId="0" borderId="0" xfId="1" applyFont="1" applyFill="1" applyBorder="1">
      <alignment vertical="center"/>
    </xf>
    <xf numFmtId="0" fontId="10" fillId="0" borderId="0" xfId="1" applyFont="1" applyFill="1" applyBorder="1" applyAlignment="1">
      <alignment horizontal="center" vertical="center"/>
    </xf>
    <xf numFmtId="177" fontId="10" fillId="0" borderId="6" xfId="1" applyNumberFormat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left" vertical="center" wrapText="1"/>
    </xf>
    <xf numFmtId="49" fontId="10" fillId="0" borderId="6" xfId="1" applyNumberFormat="1" applyFont="1" applyFill="1" applyBorder="1" applyAlignment="1">
      <alignment horizontal="center" vertical="center"/>
    </xf>
    <xf numFmtId="177" fontId="10" fillId="0" borderId="2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left" vertical="center" wrapText="1"/>
    </xf>
    <xf numFmtId="49" fontId="10" fillId="0" borderId="2" xfId="1" applyNumberFormat="1" applyFont="1" applyFill="1" applyBorder="1" applyAlignment="1">
      <alignment horizontal="center" vertical="center"/>
    </xf>
    <xf numFmtId="177" fontId="10" fillId="0" borderId="4" xfId="1" applyNumberFormat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left" vertical="center" wrapText="1"/>
    </xf>
    <xf numFmtId="49" fontId="10" fillId="0" borderId="4" xfId="1" applyNumberFormat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49" fontId="10" fillId="0" borderId="0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/>
    </xf>
    <xf numFmtId="0" fontId="13" fillId="0" borderId="5" xfId="1" applyFont="1" applyFill="1" applyBorder="1" applyAlignment="1">
      <alignment horizontal="center" vertical="center"/>
    </xf>
    <xf numFmtId="177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49" fontId="11" fillId="0" borderId="5" xfId="1" applyNumberFormat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0" fillId="0" borderId="1" xfId="4" applyFont="1" applyBorder="1"/>
    <xf numFmtId="0" fontId="10" fillId="0" borderId="0" xfId="4" applyFont="1"/>
    <xf numFmtId="177" fontId="10" fillId="0" borderId="2" xfId="4" applyNumberFormat="1" applyFont="1" applyBorder="1" applyAlignment="1">
      <alignment horizontal="center" vertical="center"/>
    </xf>
    <xf numFmtId="177" fontId="10" fillId="0" borderId="52" xfId="4" applyNumberFormat="1" applyFont="1" applyBorder="1" applyAlignment="1">
      <alignment horizontal="center" vertical="center"/>
    </xf>
    <xf numFmtId="177" fontId="10" fillId="0" borderId="55" xfId="4" applyNumberFormat="1" applyFont="1" applyBorder="1" applyAlignment="1">
      <alignment horizontal="center" vertical="center"/>
    </xf>
    <xf numFmtId="177" fontId="10" fillId="0" borderId="1" xfId="4" applyNumberFormat="1" applyFont="1" applyBorder="1" applyAlignment="1">
      <alignment horizontal="center" vertical="center"/>
    </xf>
    <xf numFmtId="177" fontId="10" fillId="0" borderId="0" xfId="4" applyNumberFormat="1" applyFont="1"/>
    <xf numFmtId="0" fontId="11" fillId="0" borderId="54" xfId="4" applyFont="1" applyBorder="1" applyAlignment="1">
      <alignment horizontal="center" vertical="center" wrapText="1"/>
    </xf>
    <xf numFmtId="0" fontId="11" fillId="0" borderId="2" xfId="4" applyFont="1" applyBorder="1" applyAlignment="1">
      <alignment vertical="center"/>
    </xf>
    <xf numFmtId="0" fontId="11" fillId="0" borderId="52" xfId="4" applyFont="1" applyBorder="1" applyAlignment="1">
      <alignment vertical="center"/>
    </xf>
    <xf numFmtId="0" fontId="11" fillId="0" borderId="52" xfId="4" applyFont="1" applyBorder="1" applyAlignment="1">
      <alignment vertical="center" wrapText="1"/>
    </xf>
    <xf numFmtId="0" fontId="11" fillId="0" borderId="55" xfId="4" applyFont="1" applyBorder="1" applyAlignment="1">
      <alignment vertical="center"/>
    </xf>
    <xf numFmtId="0" fontId="11" fillId="0" borderId="1" xfId="4" applyFont="1" applyBorder="1" applyAlignment="1">
      <alignment horizontal="center" vertical="center"/>
    </xf>
  </cellXfs>
  <cellStyles count="5">
    <cellStyle name="標準" xfId="0" builtinId="0"/>
    <cellStyle name="標準 2" xfId="1"/>
    <cellStyle name="標準 3" xfId="2"/>
    <cellStyle name="標準 4" xfId="3"/>
    <cellStyle name="標準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Cambodia</a:t>
            </a:r>
            <a:endParaRPr lang="ja-JP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Graph 2'!$B$2</c:f>
              <c:strCache>
                <c:ptCount val="1"/>
                <c:pt idx="0">
                  <c:v>roy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'Data for Graph 2'!$A$23:$A$38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'Data for Graph 2'!$B$23:$B$38</c:f>
              <c:numCache>
                <c:formatCode>0.00_ </c:formatCode>
                <c:ptCount val="16"/>
                <c:pt idx="0">
                  <c:v>2.8078574015434778</c:v>
                </c:pt>
                <c:pt idx="1">
                  <c:v>2.8343037476213566</c:v>
                </c:pt>
                <c:pt idx="2">
                  <c:v>2.8711296011117673</c:v>
                </c:pt>
                <c:pt idx="3">
                  <c:v>2.7521083053092479</c:v>
                </c:pt>
                <c:pt idx="4">
                  <c:v>2.7614200918603613</c:v>
                </c:pt>
                <c:pt idx="5">
                  <c:v>2.601283953472556</c:v>
                </c:pt>
                <c:pt idx="6">
                  <c:v>2.5252262449654554</c:v>
                </c:pt>
                <c:pt idx="7">
                  <c:v>2.1506531757454566</c:v>
                </c:pt>
                <c:pt idx="8">
                  <c:v>1.8152971354731615</c:v>
                </c:pt>
                <c:pt idx="9">
                  <c:v>1.3671940539284733</c:v>
                </c:pt>
                <c:pt idx="10">
                  <c:v>1.3568606870063402</c:v>
                </c:pt>
                <c:pt idx="11">
                  <c:v>1.2505834102834912</c:v>
                </c:pt>
                <c:pt idx="12">
                  <c:v>1.2259675351738601</c:v>
                </c:pt>
                <c:pt idx="13">
                  <c:v>1.138862194326387</c:v>
                </c:pt>
                <c:pt idx="14">
                  <c:v>2.2455291227343395</c:v>
                </c:pt>
                <c:pt idx="15">
                  <c:v>2.2017801321625901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20224"/>
        <c:axId val="227320616"/>
      </c:lineChart>
      <c:lineChart>
        <c:grouping val="standard"/>
        <c:varyColors val="0"/>
        <c:ser>
          <c:idx val="1"/>
          <c:order val="1"/>
          <c:tx>
            <c:strRef>
              <c:f>'Data for Graph 2'!$C$2</c:f>
              <c:strCache>
                <c:ptCount val="1"/>
                <c:pt idx="0">
                  <c:v>mos</c:v>
                </c:pt>
              </c:strCache>
            </c:strRef>
          </c:tx>
          <c:spPr>
            <a:ln w="381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'Data for Graph 2'!$A$23:$A$38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'Data for Graph 2'!$C$23:$C$38</c:f>
              <c:numCache>
                <c:formatCode>0.00_ </c:formatCode>
                <c:ptCount val="16"/>
                <c:pt idx="0">
                  <c:v>43.104509217892655</c:v>
                </c:pt>
                <c:pt idx="1">
                  <c:v>43.679013127258806</c:v>
                </c:pt>
                <c:pt idx="2">
                  <c:v>44.78495796282894</c:v>
                </c:pt>
                <c:pt idx="3">
                  <c:v>47.656637303183729</c:v>
                </c:pt>
                <c:pt idx="4">
                  <c:v>47.808015683366008</c:v>
                </c:pt>
                <c:pt idx="5">
                  <c:v>45.562376349682879</c:v>
                </c:pt>
                <c:pt idx="6">
                  <c:v>47.950750588999639</c:v>
                </c:pt>
                <c:pt idx="7">
                  <c:v>45.012868505737231</c:v>
                </c:pt>
                <c:pt idx="8">
                  <c:v>39.512794180074437</c:v>
                </c:pt>
                <c:pt idx="9">
                  <c:v>37.167483503766256</c:v>
                </c:pt>
                <c:pt idx="10">
                  <c:v>38.359769276761874</c:v>
                </c:pt>
                <c:pt idx="11">
                  <c:v>40.455973044734932</c:v>
                </c:pt>
                <c:pt idx="12">
                  <c:v>39.946686539776294</c:v>
                </c:pt>
                <c:pt idx="13">
                  <c:v>40.227366141524719</c:v>
                </c:pt>
                <c:pt idx="14">
                  <c:v>38.780946984428191</c:v>
                </c:pt>
                <c:pt idx="15">
                  <c:v>40.202604031699948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for Graph 2'!$F$2</c:f>
              <c:strCache>
                <c:ptCount val="1"/>
                <c:pt idx="0">
                  <c:v>ioc</c:v>
                </c:pt>
              </c:strCache>
            </c:strRef>
          </c:tx>
          <c:spPr>
            <a:ln w="381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dash"/>
            <c:size val="7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'Data for Graph 2'!$A$23:$A$38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'Data for Graph 2'!$F$23:$F$38</c:f>
              <c:numCache>
                <c:formatCode>0.00_ </c:formatCode>
                <c:ptCount val="16"/>
                <c:pt idx="0">
                  <c:v>19.470787917049417</c:v>
                </c:pt>
                <c:pt idx="1">
                  <c:v>17.579154930120769</c:v>
                </c:pt>
                <c:pt idx="2">
                  <c:v>20.795839399340448</c:v>
                </c:pt>
                <c:pt idx="3">
                  <c:v>20.550261855896174</c:v>
                </c:pt>
                <c:pt idx="4">
                  <c:v>20.053221263522161</c:v>
                </c:pt>
                <c:pt idx="5">
                  <c:v>20.963509304474549</c:v>
                </c:pt>
                <c:pt idx="6">
                  <c:v>22.433208599761894</c:v>
                </c:pt>
                <c:pt idx="7">
                  <c:v>23.571084685443019</c:v>
                </c:pt>
                <c:pt idx="8">
                  <c:v>20.295365513177</c:v>
                </c:pt>
                <c:pt idx="9">
                  <c:v>24.447248066246271</c:v>
                </c:pt>
                <c:pt idx="10">
                  <c:v>18.478665137841592</c:v>
                </c:pt>
                <c:pt idx="11">
                  <c:v>17.970191180540553</c:v>
                </c:pt>
                <c:pt idx="12">
                  <c:v>20.218925491553382</c:v>
                </c:pt>
                <c:pt idx="13">
                  <c:v>22.487773488839149</c:v>
                </c:pt>
                <c:pt idx="14">
                  <c:v>25.335403711218422</c:v>
                </c:pt>
                <c:pt idx="15">
                  <c:v>22.652489236369146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21400"/>
        <c:axId val="227321008"/>
      </c:lineChart>
      <c:catAx>
        <c:axId val="22732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27320616"/>
        <c:crosses val="autoZero"/>
        <c:auto val="1"/>
        <c:lblAlgn val="ctr"/>
        <c:lblOffset val="100"/>
        <c:noMultiLvlLbl val="0"/>
      </c:catAx>
      <c:valAx>
        <c:axId val="22732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27320224"/>
        <c:crosses val="autoZero"/>
        <c:crossBetween val="between"/>
      </c:valAx>
      <c:valAx>
        <c:axId val="227321008"/>
        <c:scaling>
          <c:orientation val="minMax"/>
        </c:scaling>
        <c:delete val="0"/>
        <c:axPos val="r"/>
        <c:numFmt formatCode="0.0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27321400"/>
        <c:crosses val="max"/>
        <c:crossBetween val="between"/>
      </c:valAx>
      <c:catAx>
        <c:axId val="227321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7321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Lao PDR</a:t>
            </a:r>
            <a:endParaRPr lang="ja-JP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Graph 2'!$I$2</c:f>
              <c:strCache>
                <c:ptCount val="1"/>
                <c:pt idx="0">
                  <c:v>roy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'Data for Graph 2'!$A$23:$A$38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'Data for Graph 2'!$I$23:$I$38</c:f>
              <c:numCache>
                <c:formatCode>0.00_ </c:formatCode>
                <c:ptCount val="16"/>
                <c:pt idx="0">
                  <c:v>3.8123888280791947E-2</c:v>
                </c:pt>
                <c:pt idx="1">
                  <c:v>3.9272165293151105E-2</c:v>
                </c:pt>
                <c:pt idx="2">
                  <c:v>4.1480686751439289E-2</c:v>
                </c:pt>
                <c:pt idx="3">
                  <c:v>3.7847066675811808E-2</c:v>
                </c:pt>
                <c:pt idx="4">
                  <c:v>3.3978111190143254E-2</c:v>
                </c:pt>
                <c:pt idx="5">
                  <c:v>3.0341150860098587E-2</c:v>
                </c:pt>
                <c:pt idx="6">
                  <c:v>0.12271581737339021</c:v>
                </c:pt>
                <c:pt idx="7">
                  <c:v>0.14690474090363567</c:v>
                </c:pt>
                <c:pt idx="8">
                  <c:v>0.32650405152425543</c:v>
                </c:pt>
                <c:pt idx="9">
                  <c:v>0.64421190050474009</c:v>
                </c:pt>
                <c:pt idx="10">
                  <c:v>0.58607519607994352</c:v>
                </c:pt>
                <c:pt idx="11">
                  <c:v>1.3351146160430762</c:v>
                </c:pt>
                <c:pt idx="12">
                  <c:v>0.62543081931345723</c:v>
                </c:pt>
                <c:pt idx="13">
                  <c:v>0.53287821614493003</c:v>
                </c:pt>
                <c:pt idx="14">
                  <c:v>0.34171181391738764</c:v>
                </c:pt>
                <c:pt idx="15">
                  <c:v>0.75186226467134798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41848"/>
        <c:axId val="229142240"/>
      </c:lineChart>
      <c:lineChart>
        <c:grouping val="standard"/>
        <c:varyColors val="0"/>
        <c:ser>
          <c:idx val="1"/>
          <c:order val="1"/>
          <c:tx>
            <c:strRef>
              <c:f>'Data for Graph 2'!$J$2</c:f>
              <c:strCache>
                <c:ptCount val="1"/>
                <c:pt idx="0">
                  <c:v>mos</c:v>
                </c:pt>
              </c:strCache>
            </c:strRef>
          </c:tx>
          <c:spPr>
            <a:ln w="381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'Data for Graph 2'!$A$23:$A$38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'Data for Graph 2'!$J$23:$J$38</c:f>
              <c:numCache>
                <c:formatCode>0.00_ </c:formatCode>
                <c:ptCount val="16"/>
                <c:pt idx="0">
                  <c:v>20.574280516195358</c:v>
                </c:pt>
                <c:pt idx="1">
                  <c:v>21.534202725400363</c:v>
                </c:pt>
                <c:pt idx="2">
                  <c:v>23.329419183589035</c:v>
                </c:pt>
                <c:pt idx="3">
                  <c:v>22.778176263497219</c:v>
                </c:pt>
                <c:pt idx="4">
                  <c:v>21.562451209975475</c:v>
                </c:pt>
                <c:pt idx="5">
                  <c:v>21.046436982950585</c:v>
                </c:pt>
                <c:pt idx="6">
                  <c:v>22.981771575169333</c:v>
                </c:pt>
                <c:pt idx="7">
                  <c:v>22.793925315967172</c:v>
                </c:pt>
                <c:pt idx="8">
                  <c:v>21.91961534875735</c:v>
                </c:pt>
                <c:pt idx="9">
                  <c:v>24.509269976034005</c:v>
                </c:pt>
                <c:pt idx="10">
                  <c:v>24.358227068522968</c:v>
                </c:pt>
                <c:pt idx="11">
                  <c:v>24.497364503801709</c:v>
                </c:pt>
                <c:pt idx="12">
                  <c:v>21.469765472061518</c:v>
                </c:pt>
                <c:pt idx="13">
                  <c:v>19.423560327469595</c:v>
                </c:pt>
                <c:pt idx="14">
                  <c:v>19.128423623248004</c:v>
                </c:pt>
                <c:pt idx="15">
                  <c:v>19.523814228462797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for Graph 2'!$M$2</c:f>
              <c:strCache>
                <c:ptCount val="1"/>
                <c:pt idx="0">
                  <c:v>ioc</c:v>
                </c:pt>
              </c:strCache>
            </c:strRef>
          </c:tx>
          <c:spPr>
            <a:ln w="381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dash"/>
            <c:size val="7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'Data for Graph 2'!$A$23:$A$38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'Data for Graph 2'!$M$23:$M$38</c:f>
              <c:numCache>
                <c:formatCode>0.00_ </c:formatCode>
                <c:ptCount val="16"/>
                <c:pt idx="0">
                  <c:v>13.903087635185512</c:v>
                </c:pt>
                <c:pt idx="1">
                  <c:v>14.800741472226358</c:v>
                </c:pt>
                <c:pt idx="2">
                  <c:v>35.575876053259528</c:v>
                </c:pt>
                <c:pt idx="3">
                  <c:v>34.763480670962579</c:v>
                </c:pt>
                <c:pt idx="4">
                  <c:v>41.190053918074923</c:v>
                </c:pt>
                <c:pt idx="5">
                  <c:v>43.878369271412552</c:v>
                </c:pt>
                <c:pt idx="6">
                  <c:v>39.899261884410798</c:v>
                </c:pt>
                <c:pt idx="7">
                  <c:v>41.657847901695163</c:v>
                </c:pt>
                <c:pt idx="8">
                  <c:v>41.811239668759072</c:v>
                </c:pt>
                <c:pt idx="9">
                  <c:v>48.039477247280715</c:v>
                </c:pt>
                <c:pt idx="10">
                  <c:v>39.278611787974285</c:v>
                </c:pt>
                <c:pt idx="11">
                  <c:v>41.917881049558645</c:v>
                </c:pt>
                <c:pt idx="12">
                  <c:v>50.227233608312062</c:v>
                </c:pt>
                <c:pt idx="13">
                  <c:v>44.888140451457843</c:v>
                </c:pt>
                <c:pt idx="14">
                  <c:v>46.847767020698122</c:v>
                </c:pt>
                <c:pt idx="15">
                  <c:v>52.668904489979774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43024"/>
        <c:axId val="229142632"/>
      </c:lineChart>
      <c:catAx>
        <c:axId val="22914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29142240"/>
        <c:crosses val="autoZero"/>
        <c:auto val="1"/>
        <c:lblAlgn val="ctr"/>
        <c:lblOffset val="100"/>
        <c:noMultiLvlLbl val="0"/>
      </c:catAx>
      <c:valAx>
        <c:axId val="2291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29141848"/>
        <c:crosses val="autoZero"/>
        <c:crossBetween val="between"/>
      </c:valAx>
      <c:valAx>
        <c:axId val="229142632"/>
        <c:scaling>
          <c:orientation val="minMax"/>
        </c:scaling>
        <c:delete val="0"/>
        <c:axPos val="r"/>
        <c:numFmt formatCode="0.0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29143024"/>
        <c:crosses val="max"/>
        <c:crossBetween val="between"/>
      </c:valAx>
      <c:catAx>
        <c:axId val="22914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142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ja-JP"/>
              <a:t>Myanmar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Graph 2'!$P$2</c:f>
              <c:strCache>
                <c:ptCount val="1"/>
                <c:pt idx="0">
                  <c:v>roy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'Data for Graph 2'!$A$23:$A$38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'Data for Graph 2'!$P$23:$P$38</c:f>
              <c:numCache>
                <c:formatCode>0.00_ </c:formatCode>
                <c:ptCount val="16"/>
                <c:pt idx="0">
                  <c:v>1.1471290939254408</c:v>
                </c:pt>
                <c:pt idx="1">
                  <c:v>1.7931758095794417</c:v>
                </c:pt>
                <c:pt idx="2">
                  <c:v>1.5549035173445778</c:v>
                </c:pt>
                <c:pt idx="3">
                  <c:v>0.80645117775138242</c:v>
                </c:pt>
                <c:pt idx="4">
                  <c:v>1.1031438448461435</c:v>
                </c:pt>
                <c:pt idx="5">
                  <c:v>1.0802471497704542</c:v>
                </c:pt>
                <c:pt idx="6">
                  <c:v>0.79412334102933368</c:v>
                </c:pt>
                <c:pt idx="7">
                  <c:v>0.40138312041786572</c:v>
                </c:pt>
                <c:pt idx="8">
                  <c:v>0.17181303166940279</c:v>
                </c:pt>
                <c:pt idx="9">
                  <c:v>0.14759595868994943</c:v>
                </c:pt>
                <c:pt idx="10">
                  <c:v>0.23183884466076982</c:v>
                </c:pt>
                <c:pt idx="11">
                  <c:v>0.21187336853080019</c:v>
                </c:pt>
                <c:pt idx="12">
                  <c:v>0.45975372925081814</c:v>
                </c:pt>
                <c:pt idx="13">
                  <c:v>2.7337524398891095</c:v>
                </c:pt>
                <c:pt idx="14">
                  <c:v>0.42541357128377888</c:v>
                </c:pt>
                <c:pt idx="15">
                  <c:v>0.61785610134261804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43808"/>
        <c:axId val="229144200"/>
      </c:lineChart>
      <c:lineChart>
        <c:grouping val="standard"/>
        <c:varyColors val="0"/>
        <c:ser>
          <c:idx val="1"/>
          <c:order val="1"/>
          <c:tx>
            <c:strRef>
              <c:f>'Data for Graph 2'!$Q$2</c:f>
              <c:strCache>
                <c:ptCount val="1"/>
                <c:pt idx="0">
                  <c:v>mos</c:v>
                </c:pt>
              </c:strCache>
            </c:strRef>
          </c:tx>
          <c:spPr>
            <a:ln w="381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'Data for Graph 2'!$A$23:$A$38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'Data for Graph 2'!$Q$23:$Q$38</c:f>
              <c:numCache>
                <c:formatCode>0.00_ </c:formatCode>
                <c:ptCount val="16"/>
                <c:pt idx="0">
                  <c:v>21.665999341484447</c:v>
                </c:pt>
                <c:pt idx="1">
                  <c:v>24.199393349303907</c:v>
                </c:pt>
                <c:pt idx="2">
                  <c:v>28.268297571164624</c:v>
                </c:pt>
                <c:pt idx="3">
                  <c:v>27.9017123300086</c:v>
                </c:pt>
                <c:pt idx="4">
                  <c:v>32.658088221652264</c:v>
                </c:pt>
                <c:pt idx="5">
                  <c:v>35.75820748257518</c:v>
                </c:pt>
                <c:pt idx="6">
                  <c:v>37.977461787314596</c:v>
                </c:pt>
                <c:pt idx="7">
                  <c:v>41.04546476052802</c:v>
                </c:pt>
                <c:pt idx="8">
                  <c:v>45.389585041613856</c:v>
                </c:pt>
                <c:pt idx="9">
                  <c:v>48.39029308826899</c:v>
                </c:pt>
                <c:pt idx="10">
                  <c:v>54.151309133279327</c:v>
                </c:pt>
                <c:pt idx="11">
                  <c:v>54.46045541019037</c:v>
                </c:pt>
                <c:pt idx="12">
                  <c:v>54.249733145431144</c:v>
                </c:pt>
                <c:pt idx="13">
                  <c:v>52.267176632954339</c:v>
                </c:pt>
                <c:pt idx="14">
                  <c:v>52.893657933879176</c:v>
                </c:pt>
                <c:pt idx="15">
                  <c:v>53.407648776284567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for Graph 2'!$T$2</c:f>
              <c:strCache>
                <c:ptCount val="1"/>
                <c:pt idx="0">
                  <c:v>ioc</c:v>
                </c:pt>
              </c:strCache>
            </c:strRef>
          </c:tx>
          <c:spPr>
            <a:ln w="381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dash"/>
            <c:size val="7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'Data for Graph 2'!$A$23:$A$38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'Data for Graph 2'!$T$23:$T$38</c:f>
              <c:numCache>
                <c:formatCode>0.00_ </c:formatCode>
                <c:ptCount val="16"/>
                <c:pt idx="0">
                  <c:v>13.451785043921669</c:v>
                </c:pt>
                <c:pt idx="1">
                  <c:v>13.158968345391415</c:v>
                </c:pt>
                <c:pt idx="2">
                  <c:v>10.925891528576519</c:v>
                </c:pt>
                <c:pt idx="3">
                  <c:v>12.38211397985466</c:v>
                </c:pt>
                <c:pt idx="4">
                  <c:v>13.420620472421662</c:v>
                </c:pt>
                <c:pt idx="5">
                  <c:v>14.638731996558679</c:v>
                </c:pt>
                <c:pt idx="6">
                  <c:v>15.970616407425728</c:v>
                </c:pt>
                <c:pt idx="7">
                  <c:v>17.07065157003089</c:v>
                </c:pt>
                <c:pt idx="8">
                  <c:v>19.053872913031451</c:v>
                </c:pt>
                <c:pt idx="9">
                  <c:v>22.549125056063268</c:v>
                </c:pt>
                <c:pt idx="10">
                  <c:v>34.048519154684108</c:v>
                </c:pt>
                <c:pt idx="11">
                  <c:v>46.302195755970679</c:v>
                </c:pt>
                <c:pt idx="12">
                  <c:v>47.159057860562356</c:v>
                </c:pt>
                <c:pt idx="13">
                  <c:v>47.591152065310773</c:v>
                </c:pt>
                <c:pt idx="14">
                  <c:v>47.054787214595464</c:v>
                </c:pt>
                <c:pt idx="15">
                  <c:v>50.88034309727513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44984"/>
        <c:axId val="229144592"/>
      </c:lineChart>
      <c:catAx>
        <c:axId val="22914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29144200"/>
        <c:crosses val="autoZero"/>
        <c:auto val="1"/>
        <c:lblAlgn val="ctr"/>
        <c:lblOffset val="100"/>
        <c:noMultiLvlLbl val="0"/>
      </c:catAx>
      <c:valAx>
        <c:axId val="229144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29143808"/>
        <c:crosses val="autoZero"/>
        <c:crossBetween val="between"/>
      </c:valAx>
      <c:valAx>
        <c:axId val="229144592"/>
        <c:scaling>
          <c:orientation val="minMax"/>
        </c:scaling>
        <c:delete val="0"/>
        <c:axPos val="r"/>
        <c:numFmt formatCode="0.0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29144984"/>
        <c:crosses val="max"/>
        <c:crossBetween val="between"/>
      </c:valAx>
      <c:catAx>
        <c:axId val="229144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14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ja-JP"/>
              <a:t>Vietnam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Graph 2'!$W$2</c:f>
              <c:strCache>
                <c:ptCount val="1"/>
                <c:pt idx="0">
                  <c:v>roy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'Data for Graph 2'!$A$23:$A$38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'Data for Graph 2'!$W$23:$W$38</c:f>
              <c:numCache>
                <c:formatCode>0.00_ </c:formatCode>
                <c:ptCount val="16"/>
                <c:pt idx="0">
                  <c:v>3.9833429986194044</c:v>
                </c:pt>
                <c:pt idx="1">
                  <c:v>3.11691115532712</c:v>
                </c:pt>
                <c:pt idx="2">
                  <c:v>4.6642892251972574</c:v>
                </c:pt>
                <c:pt idx="3">
                  <c:v>4.9160671809625009</c:v>
                </c:pt>
                <c:pt idx="4">
                  <c:v>4.673832481830611</c:v>
                </c:pt>
                <c:pt idx="5">
                  <c:v>5.4655944145575335</c:v>
                </c:pt>
                <c:pt idx="6">
                  <c:v>5.7253347651815956</c:v>
                </c:pt>
                <c:pt idx="7">
                  <c:v>7.9830082798016315</c:v>
                </c:pt>
                <c:pt idx="8">
                  <c:v>6.8647020321809959</c:v>
                </c:pt>
                <c:pt idx="9">
                  <c:v>5.6784630923506532</c:v>
                </c:pt>
                <c:pt idx="10">
                  <c:v>7.1248816838969553</c:v>
                </c:pt>
                <c:pt idx="11">
                  <c:v>6.3450144088901652</c:v>
                </c:pt>
                <c:pt idx="12">
                  <c:v>6.4176613250862218</c:v>
                </c:pt>
                <c:pt idx="13">
                  <c:v>6.4244071359738752</c:v>
                </c:pt>
                <c:pt idx="14">
                  <c:v>6.4445220952721485</c:v>
                </c:pt>
                <c:pt idx="15">
                  <c:v>6.8182036852154901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43272"/>
        <c:axId val="229843664"/>
      </c:lineChart>
      <c:lineChart>
        <c:grouping val="standard"/>
        <c:varyColors val="0"/>
        <c:ser>
          <c:idx val="1"/>
          <c:order val="1"/>
          <c:tx>
            <c:strRef>
              <c:f>'Data for Graph 2'!$X$2</c:f>
              <c:strCache>
                <c:ptCount val="1"/>
                <c:pt idx="0">
                  <c:v>mos</c:v>
                </c:pt>
              </c:strCache>
            </c:strRef>
          </c:tx>
          <c:spPr>
            <a:ln w="381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'Data for Graph 2'!$A$23:$A$38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'Data for Graph 2'!$X$23:$X$38</c:f>
              <c:numCache>
                <c:formatCode>0.00_ </c:formatCode>
                <c:ptCount val="16"/>
                <c:pt idx="0">
                  <c:v>31.613365422768396</c:v>
                </c:pt>
                <c:pt idx="1">
                  <c:v>33.568689517586101</c:v>
                </c:pt>
                <c:pt idx="2">
                  <c:v>34.940707982605637</c:v>
                </c:pt>
                <c:pt idx="3">
                  <c:v>35.182500460680558</c:v>
                </c:pt>
                <c:pt idx="4">
                  <c:v>35.087715532905413</c:v>
                </c:pt>
                <c:pt idx="5">
                  <c:v>36.150731304422123</c:v>
                </c:pt>
                <c:pt idx="6">
                  <c:v>37.592041868946126</c:v>
                </c:pt>
                <c:pt idx="7">
                  <c:v>37.514018523922566</c:v>
                </c:pt>
                <c:pt idx="8">
                  <c:v>36.446640591794342</c:v>
                </c:pt>
                <c:pt idx="9">
                  <c:v>35.280810492725749</c:v>
                </c:pt>
                <c:pt idx="10">
                  <c:v>35.044567311479163</c:v>
                </c:pt>
                <c:pt idx="11">
                  <c:v>36.356119704758555</c:v>
                </c:pt>
                <c:pt idx="12">
                  <c:v>35.647525363514667</c:v>
                </c:pt>
                <c:pt idx="13">
                  <c:v>34.425624046530693</c:v>
                </c:pt>
                <c:pt idx="14">
                  <c:v>33.760255146180789</c:v>
                </c:pt>
                <c:pt idx="15">
                  <c:v>34.466652338616328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for Graph 2'!$AA$2</c:f>
              <c:strCache>
                <c:ptCount val="1"/>
                <c:pt idx="0">
                  <c:v>ioc</c:v>
                </c:pt>
              </c:strCache>
            </c:strRef>
          </c:tx>
          <c:spPr>
            <a:ln w="381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dash"/>
            <c:size val="7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'Data for Graph 2'!$A$23:$A$38</c:f>
              <c:strCach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strCache>
            </c:strRef>
          </c:cat>
          <c:val>
            <c:numRef>
              <c:f>'Data for Graph 2'!$AA$23:$AA$38</c:f>
              <c:numCache>
                <c:formatCode>0.00_ </c:formatCode>
                <c:ptCount val="16"/>
                <c:pt idx="0">
                  <c:v>37.936884229786088</c:v>
                </c:pt>
                <c:pt idx="1">
                  <c:v>40.9510021686378</c:v>
                </c:pt>
                <c:pt idx="2">
                  <c:v>43.656614661858171</c:v>
                </c:pt>
                <c:pt idx="3">
                  <c:v>45.955779959928591</c:v>
                </c:pt>
                <c:pt idx="4">
                  <c:v>41.7941392481641</c:v>
                </c:pt>
                <c:pt idx="5">
                  <c:v>44.075963849904419</c:v>
                </c:pt>
                <c:pt idx="6">
                  <c:v>44.312167194913037</c:v>
                </c:pt>
                <c:pt idx="7">
                  <c:v>47.660139287614918</c:v>
                </c:pt>
                <c:pt idx="8">
                  <c:v>41.573934391115529</c:v>
                </c:pt>
                <c:pt idx="9">
                  <c:v>45.585331746605576</c:v>
                </c:pt>
                <c:pt idx="10">
                  <c:v>44.992341604037897</c:v>
                </c:pt>
                <c:pt idx="11">
                  <c:v>37.113257330650029</c:v>
                </c:pt>
                <c:pt idx="12">
                  <c:v>34.359865997171674</c:v>
                </c:pt>
                <c:pt idx="13">
                  <c:v>33.016765609473723</c:v>
                </c:pt>
                <c:pt idx="14">
                  <c:v>33.066812118681284</c:v>
                </c:pt>
                <c:pt idx="15">
                  <c:v>33.186251966092648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44448"/>
        <c:axId val="229844056"/>
      </c:lineChart>
      <c:catAx>
        <c:axId val="229843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29843664"/>
        <c:crosses val="autoZero"/>
        <c:auto val="1"/>
        <c:lblAlgn val="ctr"/>
        <c:lblOffset val="100"/>
        <c:noMultiLvlLbl val="0"/>
      </c:catAx>
      <c:valAx>
        <c:axId val="22984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29843272"/>
        <c:crosses val="autoZero"/>
        <c:crossBetween val="between"/>
      </c:valAx>
      <c:valAx>
        <c:axId val="229844056"/>
        <c:scaling>
          <c:orientation val="minMax"/>
        </c:scaling>
        <c:delete val="0"/>
        <c:axPos val="r"/>
        <c:numFmt formatCode="0.0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29844448"/>
        <c:crosses val="max"/>
        <c:crossBetween val="between"/>
      </c:valAx>
      <c:catAx>
        <c:axId val="229844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844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ja-JP" sz="1200" b="1"/>
              <a:t>Impulse Response on Manufacturing-Service Ratio (</a:t>
            </a:r>
            <a:r>
              <a:rPr lang="en-US" altLang="ja-JP" sz="1200" b="1" i="1"/>
              <a:t>mos</a:t>
            </a:r>
            <a:r>
              <a:rPr lang="en-US" altLang="ja-JP" sz="1200" b="1"/>
              <a:t>)</a:t>
            </a:r>
          </a:p>
        </c:rich>
      </c:tx>
      <c:layout>
        <c:manualLayout>
          <c:xMode val="edge"/>
          <c:yMode val="edge"/>
          <c:x val="0.18754398602382905"/>
          <c:y val="3.7049518810148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1583993641175E-2"/>
          <c:y val="0.14937789601006551"/>
          <c:w val="0.85656325293723146"/>
          <c:h val="0.7468894800503275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'Graph 3-1'!$A$20:$A$27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3-1'!$C$20:$C$27</c:f>
              <c:numCache>
                <c:formatCode>0.00000_ </c:formatCode>
                <c:ptCount val="8"/>
                <c:pt idx="0">
                  <c:v>-2.5430000000000001E-3</c:v>
                </c:pt>
                <c:pt idx="1">
                  <c:v>-6.3670000000000003E-3</c:v>
                </c:pt>
                <c:pt idx="2">
                  <c:v>-9.8809999999999992E-3</c:v>
                </c:pt>
                <c:pt idx="3">
                  <c:v>-1.3102000000000001E-2</c:v>
                </c:pt>
                <c:pt idx="4">
                  <c:v>-1.6049999999999998E-2</c:v>
                </c:pt>
                <c:pt idx="5">
                  <c:v>-1.8742999999999999E-2</c:v>
                </c:pt>
                <c:pt idx="6">
                  <c:v>-2.1194999999999999E-2</c:v>
                </c:pt>
                <c:pt idx="7">
                  <c:v>-2.3421999999999998E-2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000000"/>
              </a:solidFill>
              <a:prstDash val="sysDot"/>
            </a:ln>
          </c:spPr>
          <c:marker>
            <c:symbol val="none"/>
          </c:marker>
          <c:cat>
            <c:numRef>
              <c:f>'Graph 3-1'!$A$20:$A$27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3-1'!$E$20:$E$27</c:f>
              <c:numCache>
                <c:formatCode>0.00000_ </c:formatCode>
                <c:ptCount val="8"/>
                <c:pt idx="0">
                  <c:v>-8.4726999999999997E-3</c:v>
                </c:pt>
                <c:pt idx="1">
                  <c:v>-1.3498400000000001E-2</c:v>
                </c:pt>
                <c:pt idx="2">
                  <c:v>-1.92582E-2</c:v>
                </c:pt>
                <c:pt idx="3">
                  <c:v>-2.5158399999999997E-2</c:v>
                </c:pt>
                <c:pt idx="4">
                  <c:v>-3.0962899999999998E-2</c:v>
                </c:pt>
                <c:pt idx="5">
                  <c:v>-3.6591200000000004E-2</c:v>
                </c:pt>
                <c:pt idx="6">
                  <c:v>-4.2017899999999997E-2</c:v>
                </c:pt>
                <c:pt idx="7">
                  <c:v>-4.7239299999999998E-2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00"/>
              </a:solidFill>
              <a:prstDash val="sysDot"/>
            </a:ln>
          </c:spPr>
          <c:marker>
            <c:symbol val="none"/>
          </c:marker>
          <c:cat>
            <c:numRef>
              <c:f>'Graph 3-1'!$A$20:$A$27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3-1'!$G$20:$G$27</c:f>
              <c:numCache>
                <c:formatCode>0.00000_ </c:formatCode>
                <c:ptCount val="8"/>
                <c:pt idx="0">
                  <c:v>3.3867000000000003E-3</c:v>
                </c:pt>
                <c:pt idx="1">
                  <c:v>7.6439999999999928E-4</c:v>
                </c:pt>
                <c:pt idx="2">
                  <c:v>-5.0379999999999869E-4</c:v>
                </c:pt>
                <c:pt idx="3">
                  <c:v>-1.0456000000000024E-3</c:v>
                </c:pt>
                <c:pt idx="4">
                  <c:v>-1.1370999999999985E-3</c:v>
                </c:pt>
                <c:pt idx="5">
                  <c:v>-8.9479999999999768E-4</c:v>
                </c:pt>
                <c:pt idx="6">
                  <c:v>-3.7210000000000021E-4</c:v>
                </c:pt>
                <c:pt idx="7">
                  <c:v>3.9530000000000121E-4</c:v>
                </c:pt>
              </c:numCache>
            </c:numRef>
          </c:val>
          <c:smooth val="0"/>
        </c:ser>
        <c:ser>
          <c:idx val="3"/>
          <c:order val="3"/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'Graph 3-1'!$F$20:$F$27</c:f>
              <c:numCache>
                <c:formatCode>0.00000_ </c:formatCode>
                <c:ptCount val="8"/>
                <c:pt idx="0">
                  <c:v>-7.4793999999999998E-3</c:v>
                </c:pt>
                <c:pt idx="1">
                  <c:v>-1.23038E-2</c:v>
                </c:pt>
                <c:pt idx="2">
                  <c:v>-1.7687399999999999E-2</c:v>
                </c:pt>
                <c:pt idx="3">
                  <c:v>-2.3138800000000001E-2</c:v>
                </c:pt>
                <c:pt idx="4">
                  <c:v>-2.8464799999999998E-2</c:v>
                </c:pt>
                <c:pt idx="5">
                  <c:v>-3.3601399999999997E-2</c:v>
                </c:pt>
                <c:pt idx="6">
                  <c:v>-3.8529799999999996E-2</c:v>
                </c:pt>
                <c:pt idx="7">
                  <c:v>-4.3249599999999999E-2</c:v>
                </c:pt>
              </c:numCache>
            </c:numRef>
          </c:val>
          <c:smooth val="0"/>
        </c:ser>
        <c:ser>
          <c:idx val="4"/>
          <c:order val="4"/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'Graph 3-1'!$H$20:$H$27</c:f>
              <c:numCache>
                <c:formatCode>0.00000_ </c:formatCode>
                <c:ptCount val="8"/>
                <c:pt idx="0">
                  <c:v>2.3933999999999995E-3</c:v>
                </c:pt>
                <c:pt idx="1">
                  <c:v>-4.3020000000000037E-4</c:v>
                </c:pt>
                <c:pt idx="2">
                  <c:v>-2.0745999999999994E-3</c:v>
                </c:pt>
                <c:pt idx="3">
                  <c:v>-3.0652000000000023E-3</c:v>
                </c:pt>
                <c:pt idx="4">
                  <c:v>-3.6351999999999982E-3</c:v>
                </c:pt>
                <c:pt idx="5">
                  <c:v>-3.8846000000000002E-3</c:v>
                </c:pt>
                <c:pt idx="6">
                  <c:v>-3.8602000000000011E-3</c:v>
                </c:pt>
                <c:pt idx="7">
                  <c:v>-3.5944000000000011E-3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588200"/>
        <c:axId val="228588592"/>
      </c:lineChart>
      <c:catAx>
        <c:axId val="2285882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22858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588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228588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ja-JP" sz="1200" b="1"/>
              <a:t>Impulse Response on Investment-Consumption Ratio (</a:t>
            </a:r>
            <a:r>
              <a:rPr lang="en-US" altLang="ja-JP" sz="1200" b="1" i="1"/>
              <a:t>ioc</a:t>
            </a:r>
            <a:r>
              <a:rPr lang="en-US" altLang="ja-JP" sz="1200" b="1"/>
              <a:t>)</a:t>
            </a:r>
          </a:p>
        </c:rich>
      </c:tx>
      <c:layout>
        <c:manualLayout>
          <c:xMode val="edge"/>
          <c:yMode val="edge"/>
          <c:x val="0.18754398602382905"/>
          <c:y val="3.7049518810148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1583993641175E-2"/>
          <c:y val="0.14937789601006551"/>
          <c:w val="0.85656325293723146"/>
          <c:h val="0.7468894800503275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'Graph 3-2'!$A$20:$A$27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3-2'!$C$20:$C$27</c:f>
              <c:numCache>
                <c:formatCode>0.00000_ </c:formatCode>
                <c:ptCount val="8"/>
                <c:pt idx="0">
                  <c:v>-5.3010000000000002E-3</c:v>
                </c:pt>
                <c:pt idx="1">
                  <c:v>-1.0108000000000001E-2</c:v>
                </c:pt>
                <c:pt idx="2">
                  <c:v>-1.4678999999999999E-2</c:v>
                </c:pt>
                <c:pt idx="3">
                  <c:v>-1.9036000000000001E-2</c:v>
                </c:pt>
                <c:pt idx="4">
                  <c:v>-2.3199000000000001E-2</c:v>
                </c:pt>
                <c:pt idx="5">
                  <c:v>-2.7188E-2</c:v>
                </c:pt>
                <c:pt idx="6">
                  <c:v>-3.1021E-2</c:v>
                </c:pt>
                <c:pt idx="7">
                  <c:v>-3.4713000000000001E-2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000000"/>
              </a:solidFill>
              <a:prstDash val="sysDot"/>
            </a:ln>
          </c:spPr>
          <c:marker>
            <c:symbol val="none"/>
          </c:marker>
          <c:cat>
            <c:numRef>
              <c:f>'Graph 3-2'!$A$20:$A$27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3-2'!$E$20:$E$27</c:f>
              <c:numCache>
                <c:formatCode>0.00000_ </c:formatCode>
                <c:ptCount val="8"/>
                <c:pt idx="0">
                  <c:v>-1.5288899999999999E-2</c:v>
                </c:pt>
                <c:pt idx="1">
                  <c:v>-2.2105300000000001E-2</c:v>
                </c:pt>
                <c:pt idx="2">
                  <c:v>-3.0517799999999998E-2</c:v>
                </c:pt>
                <c:pt idx="3">
                  <c:v>-3.96619E-2</c:v>
                </c:pt>
                <c:pt idx="4">
                  <c:v>-4.9163600000000002E-2</c:v>
                </c:pt>
                <c:pt idx="5">
                  <c:v>-5.8885300000000002E-2</c:v>
                </c:pt>
                <c:pt idx="6">
                  <c:v>-6.8805599999999995E-2</c:v>
                </c:pt>
                <c:pt idx="7">
                  <c:v>-7.8919800000000012E-2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00"/>
              </a:solidFill>
              <a:prstDash val="sysDot"/>
            </a:ln>
          </c:spPr>
          <c:marker>
            <c:symbol val="none"/>
          </c:marker>
          <c:cat>
            <c:numRef>
              <c:f>'Graph 3-2'!$A$20:$A$27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3-2'!$G$20:$G$27</c:f>
              <c:numCache>
                <c:formatCode>0.00000_ </c:formatCode>
                <c:ptCount val="8"/>
                <c:pt idx="0">
                  <c:v>4.6868999999999991E-3</c:v>
                </c:pt>
                <c:pt idx="1">
                  <c:v>1.8892999999999983E-3</c:v>
                </c:pt>
                <c:pt idx="2">
                  <c:v>1.1598000000000008E-3</c:v>
                </c:pt>
                <c:pt idx="3">
                  <c:v>1.5898999999999983E-3</c:v>
                </c:pt>
                <c:pt idx="4">
                  <c:v>2.7656E-3</c:v>
                </c:pt>
                <c:pt idx="5">
                  <c:v>4.5092999999999973E-3</c:v>
                </c:pt>
                <c:pt idx="6">
                  <c:v>6.7635999999999946E-3</c:v>
                </c:pt>
                <c:pt idx="7">
                  <c:v>9.4938000000000036E-3</c:v>
                </c:pt>
              </c:numCache>
            </c:numRef>
          </c:val>
          <c:smooth val="0"/>
        </c:ser>
        <c:ser>
          <c:idx val="3"/>
          <c:order val="3"/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'Graph 3-2'!$F$20:$F$27</c:f>
              <c:numCache>
                <c:formatCode>0.00000_ </c:formatCode>
                <c:ptCount val="8"/>
                <c:pt idx="0">
                  <c:v>-1.3615799999999999E-2</c:v>
                </c:pt>
                <c:pt idx="1">
                  <c:v>-2.0095599999999998E-2</c:v>
                </c:pt>
                <c:pt idx="2">
                  <c:v>-2.78646E-2</c:v>
                </c:pt>
                <c:pt idx="3">
                  <c:v>-3.6206799999999997E-2</c:v>
                </c:pt>
                <c:pt idx="4">
                  <c:v>-4.4814199999999998E-2</c:v>
                </c:pt>
                <c:pt idx="5">
                  <c:v>-5.3575600000000001E-2</c:v>
                </c:pt>
                <c:pt idx="6">
                  <c:v>-6.2476199999999996E-2</c:v>
                </c:pt>
                <c:pt idx="7">
                  <c:v>-7.1514600000000011E-2</c:v>
                </c:pt>
              </c:numCache>
            </c:numRef>
          </c:val>
          <c:smooth val="0"/>
        </c:ser>
        <c:ser>
          <c:idx val="4"/>
          <c:order val="4"/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'Graph 3-2'!$H$20:$H$27</c:f>
              <c:numCache>
                <c:formatCode>0.00000_ </c:formatCode>
                <c:ptCount val="8"/>
                <c:pt idx="0">
                  <c:v>3.0137999999999988E-3</c:v>
                </c:pt>
                <c:pt idx="1">
                  <c:v>-1.2040000000000141E-4</c:v>
                </c:pt>
                <c:pt idx="2">
                  <c:v>-1.4933999999999989E-3</c:v>
                </c:pt>
                <c:pt idx="3">
                  <c:v>-1.8652000000000009E-3</c:v>
                </c:pt>
                <c:pt idx="4">
                  <c:v>-1.5837999999999998E-3</c:v>
                </c:pt>
                <c:pt idx="5">
                  <c:v>-8.0040000000000319E-4</c:v>
                </c:pt>
                <c:pt idx="6">
                  <c:v>4.341999999999957E-4</c:v>
                </c:pt>
                <c:pt idx="7">
                  <c:v>2.088600000000003E-3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587024"/>
        <c:axId val="228587416"/>
      </c:lineChart>
      <c:catAx>
        <c:axId val="2285870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228587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587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228587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95250</xdr:rowOff>
    </xdr:from>
    <xdr:to>
      <xdr:col>8</xdr:col>
      <xdr:colOff>590550</xdr:colOff>
      <xdr:row>13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14</xdr:row>
      <xdr:rowOff>66675</xdr:rowOff>
    </xdr:from>
    <xdr:to>
      <xdr:col>8</xdr:col>
      <xdr:colOff>590551</xdr:colOff>
      <xdr:row>27</xdr:row>
      <xdr:rowOff>76200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28</xdr:row>
      <xdr:rowOff>66675</xdr:rowOff>
    </xdr:from>
    <xdr:to>
      <xdr:col>8</xdr:col>
      <xdr:colOff>609601</xdr:colOff>
      <xdr:row>41</xdr:row>
      <xdr:rowOff>104775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123825</xdr:colOff>
      <xdr:row>42</xdr:row>
      <xdr:rowOff>47625</xdr:rowOff>
    </xdr:from>
    <xdr:to>
      <xdr:col>8</xdr:col>
      <xdr:colOff>600076</xdr:colOff>
      <xdr:row>55</xdr:row>
      <xdr:rowOff>57150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19050</xdr:rowOff>
    </xdr:from>
    <xdr:to>
      <xdr:col>8</xdr:col>
      <xdr:colOff>619125</xdr:colOff>
      <xdr:row>15</xdr:row>
      <xdr:rowOff>133350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19050</xdr:rowOff>
    </xdr:from>
    <xdr:to>
      <xdr:col>8</xdr:col>
      <xdr:colOff>619125</xdr:colOff>
      <xdr:row>15</xdr:row>
      <xdr:rowOff>133350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showGridLines="0" workbookViewId="0">
      <selection activeCell="D10" sqref="D10:D11"/>
    </sheetView>
  </sheetViews>
  <sheetFormatPr defaultRowHeight="12.75"/>
  <cols>
    <col min="1" max="1" width="1.625" style="9" customWidth="1"/>
    <col min="2" max="7" width="13.875" style="9" customWidth="1"/>
    <col min="8" max="8" width="1.625" style="9" customWidth="1"/>
    <col min="9" max="16384" width="9" style="9"/>
  </cols>
  <sheetData>
    <row r="1" spans="2:7" ht="6" customHeight="1" thickBot="1"/>
    <row r="2" spans="2:7" ht="20.25" customHeight="1">
      <c r="B2" s="38"/>
      <c r="C2" s="39" t="s">
        <v>106</v>
      </c>
      <c r="D2" s="40" t="s">
        <v>105</v>
      </c>
      <c r="E2" s="41"/>
      <c r="F2" s="41"/>
      <c r="G2" s="42"/>
    </row>
    <row r="3" spans="2:7" ht="40.5" customHeight="1" thickBot="1">
      <c r="B3" s="43" t="s">
        <v>103</v>
      </c>
      <c r="C3" s="44"/>
      <c r="D3" s="45" t="s">
        <v>69</v>
      </c>
      <c r="E3" s="46" t="s">
        <v>70</v>
      </c>
      <c r="F3" s="46" t="s">
        <v>71</v>
      </c>
      <c r="G3" s="47" t="s">
        <v>72</v>
      </c>
    </row>
    <row r="4" spans="2:7" ht="20.25" customHeight="1" thickTop="1">
      <c r="B4" s="48" t="s">
        <v>67</v>
      </c>
      <c r="C4" s="10">
        <v>15578</v>
      </c>
      <c r="D4" s="11" t="s">
        <v>74</v>
      </c>
      <c r="E4" s="12" t="s">
        <v>73</v>
      </c>
      <c r="F4" s="12" t="s">
        <v>75</v>
      </c>
      <c r="G4" s="13" t="s">
        <v>78</v>
      </c>
    </row>
    <row r="5" spans="2:7" ht="20.25" customHeight="1">
      <c r="B5" s="49"/>
      <c r="C5" s="14"/>
      <c r="D5" s="15"/>
      <c r="E5" s="16" t="s">
        <v>77</v>
      </c>
      <c r="F5" s="16" t="s">
        <v>76</v>
      </c>
      <c r="G5" s="17" t="s">
        <v>79</v>
      </c>
    </row>
    <row r="6" spans="2:7" ht="20.25" customHeight="1">
      <c r="B6" s="50" t="s">
        <v>80</v>
      </c>
      <c r="C6" s="18">
        <v>6802</v>
      </c>
      <c r="D6" s="19" t="s">
        <v>81</v>
      </c>
      <c r="E6" s="20" t="s">
        <v>73</v>
      </c>
      <c r="F6" s="20" t="s">
        <v>75</v>
      </c>
      <c r="G6" s="21" t="s">
        <v>78</v>
      </c>
    </row>
    <row r="7" spans="2:7" ht="20.25" customHeight="1">
      <c r="B7" s="49"/>
      <c r="C7" s="14"/>
      <c r="D7" s="15"/>
      <c r="E7" s="16" t="s">
        <v>82</v>
      </c>
      <c r="F7" s="16" t="s">
        <v>83</v>
      </c>
      <c r="G7" s="17" t="s">
        <v>84</v>
      </c>
    </row>
    <row r="8" spans="2:7" ht="20.25" customHeight="1">
      <c r="B8" s="50" t="s">
        <v>85</v>
      </c>
      <c r="C8" s="18">
        <v>53897</v>
      </c>
      <c r="D8" s="19" t="s">
        <v>86</v>
      </c>
      <c r="E8" s="20" t="s">
        <v>73</v>
      </c>
      <c r="F8" s="20" t="s">
        <v>88</v>
      </c>
      <c r="G8" s="21" t="s">
        <v>90</v>
      </c>
    </row>
    <row r="9" spans="2:7" ht="20.25" customHeight="1">
      <c r="B9" s="49"/>
      <c r="C9" s="14"/>
      <c r="D9" s="15"/>
      <c r="E9" s="16" t="s">
        <v>87</v>
      </c>
      <c r="F9" s="16" t="s">
        <v>89</v>
      </c>
      <c r="G9" s="17" t="s">
        <v>91</v>
      </c>
    </row>
    <row r="10" spans="2:7" ht="20.25" customHeight="1">
      <c r="B10" s="51" t="s">
        <v>92</v>
      </c>
      <c r="C10" s="22">
        <v>93448</v>
      </c>
      <c r="D10" s="23" t="s">
        <v>93</v>
      </c>
      <c r="E10" s="24" t="s">
        <v>94</v>
      </c>
      <c r="F10" s="24" t="s">
        <v>97</v>
      </c>
      <c r="G10" s="25" t="s">
        <v>98</v>
      </c>
    </row>
    <row r="11" spans="2:7" ht="20.25" customHeight="1" thickBot="1">
      <c r="B11" s="52"/>
      <c r="C11" s="26"/>
      <c r="D11" s="27"/>
      <c r="E11" s="28" t="s">
        <v>95</v>
      </c>
      <c r="F11" s="28" t="s">
        <v>96</v>
      </c>
      <c r="G11" s="29" t="s">
        <v>99</v>
      </c>
    </row>
    <row r="12" spans="2:7" ht="20.25" customHeight="1">
      <c r="B12" s="53" t="s">
        <v>100</v>
      </c>
      <c r="C12" s="30">
        <v>169725</v>
      </c>
      <c r="D12" s="31" t="s">
        <v>101</v>
      </c>
      <c r="E12" s="31" t="s">
        <v>104</v>
      </c>
      <c r="F12" s="30"/>
      <c r="G12" s="32"/>
    </row>
    <row r="13" spans="2:7" ht="20.25" customHeight="1" thickBot="1">
      <c r="B13" s="54"/>
      <c r="C13" s="33"/>
      <c r="D13" s="34"/>
      <c r="E13" s="34"/>
      <c r="F13" s="33"/>
      <c r="G13" s="35"/>
    </row>
    <row r="14" spans="2:7" ht="20.25" customHeight="1" thickTop="1">
      <c r="B14" s="51" t="s">
        <v>68</v>
      </c>
      <c r="C14" s="22">
        <v>7349472</v>
      </c>
      <c r="D14" s="23" t="s">
        <v>102</v>
      </c>
      <c r="E14" s="23" t="s">
        <v>104</v>
      </c>
      <c r="F14" s="22"/>
      <c r="G14" s="36"/>
    </row>
    <row r="15" spans="2:7" ht="20.25" customHeight="1" thickBot="1">
      <c r="B15" s="52"/>
      <c r="C15" s="26"/>
      <c r="D15" s="27"/>
      <c r="E15" s="27"/>
      <c r="F15" s="26"/>
      <c r="G15" s="37"/>
    </row>
    <row r="16" spans="2:7" ht="6" customHeight="1"/>
  </sheetData>
  <mergeCells count="22">
    <mergeCell ref="B6:B7"/>
    <mergeCell ref="C6:C7"/>
    <mergeCell ref="D6:D7"/>
    <mergeCell ref="D2:G2"/>
    <mergeCell ref="B4:B5"/>
    <mergeCell ref="C4:C5"/>
    <mergeCell ref="D4:D5"/>
    <mergeCell ref="C2:C3"/>
    <mergeCell ref="B8:B9"/>
    <mergeCell ref="C8:C9"/>
    <mergeCell ref="D8:D9"/>
    <mergeCell ref="B10:B11"/>
    <mergeCell ref="C10:C11"/>
    <mergeCell ref="D10:D11"/>
    <mergeCell ref="E12:G13"/>
    <mergeCell ref="E14:G15"/>
    <mergeCell ref="B12:B13"/>
    <mergeCell ref="C12:C13"/>
    <mergeCell ref="D12:D13"/>
    <mergeCell ref="B14:B15"/>
    <mergeCell ref="C14:C15"/>
    <mergeCell ref="D14:D15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showGridLines="0" zoomScaleNormal="100" workbookViewId="0">
      <selection activeCell="M8" sqref="M8"/>
    </sheetView>
  </sheetViews>
  <sheetFormatPr defaultRowHeight="15.75"/>
  <cols>
    <col min="1" max="1" width="9" style="4"/>
    <col min="2" max="2" width="9.25" style="3" bestFit="1" customWidth="1"/>
    <col min="3" max="3" width="9.125" style="3" bestFit="1" customWidth="1"/>
    <col min="4" max="5" width="9.25" style="3" bestFit="1" customWidth="1"/>
    <col min="6" max="6" width="9.125" style="3" bestFit="1" customWidth="1"/>
    <col min="7" max="16384" width="9" style="4"/>
  </cols>
  <sheetData>
    <row r="1" spans="2:6" s="1" customFormat="1" ht="6" customHeight="1">
      <c r="B1" s="2"/>
      <c r="C1" s="2"/>
      <c r="D1" s="2"/>
      <c r="E1" s="2"/>
      <c r="F1" s="2"/>
    </row>
    <row r="2" spans="2:6" ht="15.75" customHeight="1"/>
    <row r="3" spans="2:6" ht="15.75" customHeight="1"/>
    <row r="4" spans="2:6" ht="15.75" customHeight="1"/>
    <row r="5" spans="2:6" ht="15.75" customHeight="1"/>
    <row r="6" spans="2:6" ht="15.75" customHeight="1"/>
    <row r="7" spans="2:6" ht="15.75" customHeight="1"/>
    <row r="8" spans="2:6" ht="15.75" customHeight="1"/>
    <row r="9" spans="2:6" ht="15.75" customHeight="1"/>
    <row r="10" spans="2:6" ht="15.75" customHeight="1"/>
    <row r="11" spans="2:6" ht="15.75" customHeight="1"/>
    <row r="12" spans="2:6" ht="15.75" customHeight="1"/>
    <row r="13" spans="2:6" ht="15.75" customHeight="1"/>
    <row r="14" spans="2:6" ht="15.75" customHeight="1"/>
    <row r="15" spans="2:6" ht="15.75" customHeight="1"/>
    <row r="16" spans="2:6" ht="15.75" customHeight="1"/>
    <row r="17" spans="1:26" ht="15.75" customHeight="1"/>
    <row r="18" spans="1:26" ht="15.75" customHeight="1"/>
    <row r="19" spans="1:26" ht="15.75" customHeight="1">
      <c r="B19" s="2"/>
      <c r="C19" s="2"/>
      <c r="D19" s="2"/>
      <c r="E19" s="2"/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">
        <v>1</v>
      </c>
      <c r="B20" s="3">
        <v>-5.3010000000000002E-3</v>
      </c>
      <c r="C20" s="3">
        <f>+B20</f>
        <v>-5.3010000000000002E-3</v>
      </c>
      <c r="D20" s="3">
        <f>+B21</f>
        <v>-5.0699999999999999E-3</v>
      </c>
      <c r="E20" s="3">
        <f>+C20+D20*1.97</f>
        <v>-1.5288899999999999E-2</v>
      </c>
      <c r="F20" s="3">
        <f>+C20+D20*1.64</f>
        <v>-1.3615799999999999E-2</v>
      </c>
      <c r="G20" s="3">
        <f t="shared" ref="G20:G27" si="0">+C20-D20*1.97</f>
        <v>4.6868999999999991E-3</v>
      </c>
      <c r="H20" s="3">
        <f>+C20-D20*1.64</f>
        <v>3.0137999999999988E-3</v>
      </c>
    </row>
    <row r="21" spans="1:26" ht="15.75" customHeight="1">
      <c r="A21" s="4">
        <v>2</v>
      </c>
      <c r="B21" s="3">
        <v>-5.0699999999999999E-3</v>
      </c>
      <c r="C21" s="3">
        <f>+B22</f>
        <v>-1.0108000000000001E-2</v>
      </c>
      <c r="D21" s="3">
        <f>+B23</f>
        <v>-6.0899999999999999E-3</v>
      </c>
      <c r="E21" s="3">
        <f t="shared" ref="E21:E27" si="1">+C21+D21*1.97</f>
        <v>-2.2105300000000001E-2</v>
      </c>
      <c r="F21" s="3">
        <f t="shared" ref="F21:F27" si="2">+C21+D21*1.64</f>
        <v>-2.0095599999999998E-2</v>
      </c>
      <c r="G21" s="3">
        <f t="shared" si="0"/>
        <v>1.8892999999999983E-3</v>
      </c>
      <c r="H21" s="3">
        <f t="shared" ref="H21:H27" si="3">+C21-D21*1.64</f>
        <v>-1.2040000000000141E-4</v>
      </c>
    </row>
    <row r="22" spans="1:26" ht="15.75" customHeight="1">
      <c r="A22" s="4">
        <v>3</v>
      </c>
      <c r="B22" s="3">
        <v>-1.0108000000000001E-2</v>
      </c>
      <c r="C22" s="3">
        <f>+B24</f>
        <v>-1.4678999999999999E-2</v>
      </c>
      <c r="D22" s="3">
        <f>+B25</f>
        <v>-8.0400000000000003E-3</v>
      </c>
      <c r="E22" s="3">
        <f t="shared" si="1"/>
        <v>-3.0517799999999998E-2</v>
      </c>
      <c r="F22" s="3">
        <f t="shared" si="2"/>
        <v>-2.78646E-2</v>
      </c>
      <c r="G22" s="3">
        <f t="shared" si="0"/>
        <v>1.1598000000000008E-3</v>
      </c>
      <c r="H22" s="3">
        <f t="shared" si="3"/>
        <v>-1.4933999999999989E-3</v>
      </c>
    </row>
    <row r="23" spans="1:26" ht="15.75" customHeight="1">
      <c r="A23" s="4">
        <v>4</v>
      </c>
      <c r="B23" s="3">
        <v>-6.0899999999999999E-3</v>
      </c>
      <c r="C23" s="3">
        <f>+B26</f>
        <v>-1.9036000000000001E-2</v>
      </c>
      <c r="D23" s="3">
        <f>+B27</f>
        <v>-1.047E-2</v>
      </c>
      <c r="E23" s="3">
        <f t="shared" si="1"/>
        <v>-3.96619E-2</v>
      </c>
      <c r="F23" s="3">
        <f t="shared" si="2"/>
        <v>-3.6206799999999997E-2</v>
      </c>
      <c r="G23" s="3">
        <f t="shared" si="0"/>
        <v>1.5898999999999983E-3</v>
      </c>
      <c r="H23" s="3">
        <f t="shared" si="3"/>
        <v>-1.8652000000000009E-3</v>
      </c>
    </row>
    <row r="24" spans="1:26" ht="15.75" customHeight="1">
      <c r="A24" s="4">
        <v>5</v>
      </c>
      <c r="B24" s="3">
        <v>-1.4678999999999999E-2</v>
      </c>
      <c r="C24" s="3">
        <f>+B28</f>
        <v>-2.3199000000000001E-2</v>
      </c>
      <c r="D24" s="3">
        <f>+B29</f>
        <v>-1.3180000000000001E-2</v>
      </c>
      <c r="E24" s="3">
        <f t="shared" si="1"/>
        <v>-4.9163600000000002E-2</v>
      </c>
      <c r="F24" s="3">
        <f t="shared" si="2"/>
        <v>-4.4814199999999998E-2</v>
      </c>
      <c r="G24" s="3">
        <f t="shared" si="0"/>
        <v>2.7656E-3</v>
      </c>
      <c r="H24" s="3">
        <f t="shared" si="3"/>
        <v>-1.5837999999999998E-3</v>
      </c>
    </row>
    <row r="25" spans="1:26" ht="15.75" customHeight="1">
      <c r="A25" s="4">
        <v>6</v>
      </c>
      <c r="B25" s="3">
        <v>-8.0400000000000003E-3</v>
      </c>
      <c r="C25" s="3">
        <f>+B30</f>
        <v>-2.7188E-2</v>
      </c>
      <c r="D25" s="3">
        <f>+B31</f>
        <v>-1.609E-2</v>
      </c>
      <c r="E25" s="3">
        <f t="shared" si="1"/>
        <v>-5.8885300000000002E-2</v>
      </c>
      <c r="F25" s="3">
        <f t="shared" si="2"/>
        <v>-5.3575600000000001E-2</v>
      </c>
      <c r="G25" s="3">
        <f t="shared" si="0"/>
        <v>4.5092999999999973E-3</v>
      </c>
      <c r="H25" s="3">
        <f t="shared" si="3"/>
        <v>-8.0040000000000319E-4</v>
      </c>
    </row>
    <row r="26" spans="1:26" ht="15.75" customHeight="1">
      <c r="A26" s="4">
        <v>7</v>
      </c>
      <c r="B26" s="3">
        <v>-1.9036000000000001E-2</v>
      </c>
      <c r="C26" s="3">
        <f>+B32</f>
        <v>-3.1021E-2</v>
      </c>
      <c r="D26" s="3">
        <f>+B33</f>
        <v>-1.9179999999999999E-2</v>
      </c>
      <c r="E26" s="3">
        <f t="shared" si="1"/>
        <v>-6.8805599999999995E-2</v>
      </c>
      <c r="F26" s="3">
        <f t="shared" si="2"/>
        <v>-6.2476199999999996E-2</v>
      </c>
      <c r="G26" s="3">
        <f t="shared" si="0"/>
        <v>6.7635999999999946E-3</v>
      </c>
      <c r="H26" s="3">
        <f t="shared" si="3"/>
        <v>4.341999999999957E-4</v>
      </c>
    </row>
    <row r="27" spans="1:26" ht="15.75" customHeight="1">
      <c r="A27" s="4">
        <v>8</v>
      </c>
      <c r="B27" s="3">
        <v>-1.047E-2</v>
      </c>
      <c r="C27" s="3">
        <f>+B34</f>
        <v>-3.4713000000000001E-2</v>
      </c>
      <c r="D27" s="3">
        <f>+B35</f>
        <v>-2.2440000000000002E-2</v>
      </c>
      <c r="E27" s="3">
        <f t="shared" si="1"/>
        <v>-7.8919800000000012E-2</v>
      </c>
      <c r="F27" s="3">
        <f t="shared" si="2"/>
        <v>-7.1514600000000011E-2</v>
      </c>
      <c r="G27" s="3">
        <f t="shared" si="0"/>
        <v>9.4938000000000036E-3</v>
      </c>
      <c r="H27" s="3">
        <f t="shared" si="3"/>
        <v>2.088600000000003E-3</v>
      </c>
    </row>
    <row r="28" spans="1:26" ht="15.75" customHeight="1">
      <c r="B28" s="3">
        <v>-2.3199000000000001E-2</v>
      </c>
    </row>
    <row r="29" spans="1:26" ht="15.75" customHeight="1">
      <c r="B29" s="3">
        <v>-1.3180000000000001E-2</v>
      </c>
    </row>
    <row r="30" spans="1:26" ht="15.75" customHeight="1">
      <c r="B30" s="3">
        <v>-2.7188E-2</v>
      </c>
    </row>
    <row r="31" spans="1:26" ht="15.75" customHeight="1">
      <c r="B31" s="3">
        <v>-1.609E-2</v>
      </c>
    </row>
    <row r="32" spans="1:26" ht="15.75" customHeight="1">
      <c r="B32" s="3">
        <v>-3.1021E-2</v>
      </c>
    </row>
    <row r="33" spans="1:3" ht="15.75" customHeight="1">
      <c r="B33" s="3">
        <v>-1.9179999999999999E-2</v>
      </c>
    </row>
    <row r="34" spans="1:3" ht="15.75" customHeight="1">
      <c r="B34" s="3">
        <v>-3.4713000000000001E-2</v>
      </c>
    </row>
    <row r="35" spans="1:3" ht="15.75" customHeight="1">
      <c r="B35" s="3">
        <v>-2.2440000000000002E-2</v>
      </c>
    </row>
    <row r="36" spans="1:3" ht="15.75" customHeight="1">
      <c r="B36" s="3">
        <v>-3.8280000000000002E-2</v>
      </c>
    </row>
    <row r="37" spans="1:3" ht="15.75" customHeight="1">
      <c r="A37" s="1"/>
      <c r="B37" s="2">
        <v>-2.588E-2</v>
      </c>
      <c r="C37" s="2"/>
    </row>
    <row r="38" spans="1:3" ht="15.75" customHeight="1">
      <c r="B38" s="3">
        <v>-4.1737000000000003E-2</v>
      </c>
    </row>
    <row r="39" spans="1:3" ht="15.75" customHeight="1">
      <c r="B39" s="3">
        <v>-2.9489999999999999E-2</v>
      </c>
    </row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spans="2:6" ht="15.75" customHeight="1"/>
    <row r="50" spans="2:6" ht="15.75" customHeight="1">
      <c r="B50" s="2"/>
      <c r="C50" s="2"/>
      <c r="D50" s="2"/>
      <c r="E50" s="2"/>
      <c r="F50" s="2"/>
    </row>
    <row r="51" spans="2:6" ht="15.75" customHeight="1"/>
    <row r="52" spans="2:6" ht="15.75" customHeight="1"/>
    <row r="53" spans="2:6" ht="15.75" customHeight="1"/>
    <row r="54" spans="2:6" ht="15.75" customHeight="1"/>
    <row r="55" spans="2:6" ht="15.75" customHeight="1"/>
  </sheetData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tabSelected="1" topLeftCell="B1" workbookViewId="0">
      <selection activeCell="K7" sqref="K7"/>
    </sheetView>
  </sheetViews>
  <sheetFormatPr defaultRowHeight="12.75"/>
  <cols>
    <col min="1" max="1" width="1" style="150" customWidth="1"/>
    <col min="2" max="2" width="27.75" style="150" customWidth="1"/>
    <col min="3" max="6" width="14.5" style="150" customWidth="1"/>
    <col min="7" max="7" width="1" style="150" customWidth="1"/>
    <col min="8" max="16384" width="9" style="150"/>
  </cols>
  <sheetData>
    <row r="1" spans="2:6" ht="6" customHeight="1" thickBot="1">
      <c r="B1" s="149"/>
      <c r="C1" s="149"/>
      <c r="D1" s="149"/>
      <c r="E1" s="149"/>
      <c r="F1" s="149"/>
    </row>
    <row r="2" spans="2:6" ht="30" customHeight="1" thickTop="1" thickBot="1">
      <c r="B2" s="156" t="s">
        <v>164</v>
      </c>
      <c r="C2" s="156" t="s">
        <v>165</v>
      </c>
      <c r="D2" s="156" t="s">
        <v>166</v>
      </c>
      <c r="E2" s="156" t="s">
        <v>167</v>
      </c>
      <c r="F2" s="156" t="s">
        <v>168</v>
      </c>
    </row>
    <row r="3" spans="2:6" ht="30" customHeight="1">
      <c r="B3" s="157" t="s">
        <v>169</v>
      </c>
      <c r="C3" s="151">
        <v>183</v>
      </c>
      <c r="D3" s="151">
        <v>168</v>
      </c>
      <c r="E3" s="151">
        <v>174</v>
      </c>
      <c r="F3" s="151">
        <v>127</v>
      </c>
    </row>
    <row r="4" spans="2:6" ht="30" customHeight="1">
      <c r="B4" s="158" t="s">
        <v>170</v>
      </c>
      <c r="C4" s="152">
        <v>156</v>
      </c>
      <c r="D4" s="152">
        <v>133</v>
      </c>
      <c r="E4" s="152">
        <v>188</v>
      </c>
      <c r="F4" s="152">
        <v>94</v>
      </c>
    </row>
    <row r="5" spans="2:6" ht="30" customHeight="1">
      <c r="B5" s="159" t="s">
        <v>171</v>
      </c>
      <c r="C5" s="152">
        <v>119</v>
      </c>
      <c r="D5" s="152">
        <v>84</v>
      </c>
      <c r="E5" s="152">
        <v>189</v>
      </c>
      <c r="F5" s="152">
        <v>109</v>
      </c>
    </row>
    <row r="6" spans="2:6" ht="30" customHeight="1">
      <c r="B6" s="158" t="s">
        <v>172</v>
      </c>
      <c r="C6" s="152">
        <v>136</v>
      </c>
      <c r="D6" s="152">
        <v>160</v>
      </c>
      <c r="E6" s="152">
        <v>194</v>
      </c>
      <c r="F6" s="152">
        <v>139</v>
      </c>
    </row>
    <row r="7" spans="2:6" ht="30" customHeight="1">
      <c r="B7" s="158" t="s">
        <v>173</v>
      </c>
      <c r="C7" s="152">
        <v>173</v>
      </c>
      <c r="D7" s="152">
        <v>156</v>
      </c>
      <c r="E7" s="152">
        <v>193</v>
      </c>
      <c r="F7" s="152">
        <v>113</v>
      </c>
    </row>
    <row r="8" spans="2:6" ht="30" customHeight="1" thickBot="1">
      <c r="B8" s="160" t="s">
        <v>174</v>
      </c>
      <c r="C8" s="153">
        <v>166</v>
      </c>
      <c r="D8" s="153">
        <v>195</v>
      </c>
      <c r="E8" s="153">
        <v>177</v>
      </c>
      <c r="F8" s="153">
        <v>182</v>
      </c>
    </row>
    <row r="9" spans="2:6" ht="30" customHeight="1" thickBot="1">
      <c r="B9" s="161" t="s">
        <v>175</v>
      </c>
      <c r="C9" s="154">
        <v>155.5</v>
      </c>
      <c r="D9" s="154">
        <v>149.33333333333334</v>
      </c>
      <c r="E9" s="154">
        <v>185.83333333333334</v>
      </c>
      <c r="F9" s="154">
        <v>127.33333333333333</v>
      </c>
    </row>
    <row r="10" spans="2:6" ht="6" customHeight="1" thickTop="1">
      <c r="C10" s="155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showGridLines="0" workbookViewId="0">
      <selection sqref="A1:G21"/>
    </sheetView>
  </sheetViews>
  <sheetFormatPr defaultRowHeight="12.75"/>
  <cols>
    <col min="1" max="1" width="1.625" style="9" customWidth="1"/>
    <col min="2" max="2" width="12.25" style="9" customWidth="1"/>
    <col min="3" max="3" width="20.875" style="9" customWidth="1"/>
    <col min="4" max="4" width="17.125" style="55" customWidth="1"/>
    <col min="5" max="6" width="17.125" style="9" customWidth="1"/>
    <col min="7" max="7" width="1.625" style="9" customWidth="1"/>
    <col min="8" max="16384" width="9" style="9"/>
  </cols>
  <sheetData>
    <row r="1" spans="2:6" ht="6" customHeight="1" thickBot="1"/>
    <row r="2" spans="2:6" s="56" customFormat="1" ht="15.75" customHeight="1" thickBot="1">
      <c r="B2" s="72"/>
      <c r="C2" s="73"/>
      <c r="D2" s="74">
        <v>2000</v>
      </c>
      <c r="E2" s="74">
        <v>2015</v>
      </c>
      <c r="F2" s="75" t="s">
        <v>107</v>
      </c>
    </row>
    <row r="3" spans="2:6" ht="15.75" customHeight="1" thickTop="1">
      <c r="B3" s="76" t="s">
        <v>67</v>
      </c>
      <c r="C3" s="77" t="s">
        <v>108</v>
      </c>
      <c r="D3" s="57">
        <v>102.6</v>
      </c>
      <c r="E3" s="57">
        <v>397.42030740894199</v>
      </c>
      <c r="F3" s="58">
        <f>+E3/D3</f>
        <v>3.8734922749409555</v>
      </c>
    </row>
    <row r="4" spans="2:6" ht="15.75" customHeight="1">
      <c r="B4" s="78"/>
      <c r="C4" s="79" t="s">
        <v>109</v>
      </c>
      <c r="D4" s="59">
        <v>3654.0317162688102</v>
      </c>
      <c r="E4" s="59">
        <v>18049.954289422902</v>
      </c>
      <c r="F4" s="60">
        <f>+E4/D4</f>
        <v>4.9397366227171107</v>
      </c>
    </row>
    <row r="5" spans="2:6" ht="15.75" customHeight="1">
      <c r="B5" s="80"/>
      <c r="C5" s="81" t="s">
        <v>110</v>
      </c>
      <c r="D5" s="61">
        <f>+D3/D4*100</f>
        <v>2.8078574015434787</v>
      </c>
      <c r="E5" s="61">
        <f>+E3/E4*100</f>
        <v>2.2017801321625865</v>
      </c>
      <c r="F5" s="62" t="s">
        <v>111</v>
      </c>
    </row>
    <row r="6" spans="2:6" ht="15.75" customHeight="1">
      <c r="B6" s="82" t="s">
        <v>112</v>
      </c>
      <c r="C6" s="83" t="s">
        <v>108</v>
      </c>
      <c r="D6" s="63">
        <v>0.66</v>
      </c>
      <c r="E6" s="63">
        <v>92.998445329089805</v>
      </c>
      <c r="F6" s="64">
        <f>+E6/D6</f>
        <v>140.90673534710575</v>
      </c>
    </row>
    <row r="7" spans="2:6" ht="15.75" customHeight="1">
      <c r="B7" s="78"/>
      <c r="C7" s="79" t="s">
        <v>109</v>
      </c>
      <c r="D7" s="59">
        <v>1731.19802245494</v>
      </c>
      <c r="E7" s="59">
        <v>12369.080042837501</v>
      </c>
      <c r="F7" s="60">
        <f>+E7/D7</f>
        <v>7.1448094801410544</v>
      </c>
    </row>
    <row r="8" spans="2:6" ht="15.75" customHeight="1">
      <c r="B8" s="80"/>
      <c r="C8" s="81" t="s">
        <v>110</v>
      </c>
      <c r="D8" s="61">
        <f>+D6/D7*100</f>
        <v>3.8123888280791905E-2</v>
      </c>
      <c r="E8" s="61">
        <f>+E6/E7*100</f>
        <v>0.7518622646713482</v>
      </c>
      <c r="F8" s="62" t="s">
        <v>111</v>
      </c>
    </row>
    <row r="9" spans="2:6" ht="15.75" customHeight="1">
      <c r="B9" s="82" t="s">
        <v>113</v>
      </c>
      <c r="C9" s="83" t="s">
        <v>108</v>
      </c>
      <c r="D9" s="63">
        <v>102.15260479581001</v>
      </c>
      <c r="E9" s="63">
        <v>386.78351793408001</v>
      </c>
      <c r="F9" s="64">
        <f>+E9/D9</f>
        <v>3.7863304485207285</v>
      </c>
    </row>
    <row r="10" spans="2:6" ht="15.75" customHeight="1">
      <c r="B10" s="78"/>
      <c r="C10" s="79" t="s">
        <v>109</v>
      </c>
      <c r="D10" s="59">
        <v>8905.0661635864308</v>
      </c>
      <c r="E10" s="59">
        <v>62600.906116098697</v>
      </c>
      <c r="F10" s="60">
        <f>+E10/D10</f>
        <v>7.0298080852087432</v>
      </c>
    </row>
    <row r="11" spans="2:6" ht="15.75" customHeight="1">
      <c r="B11" s="80"/>
      <c r="C11" s="81" t="s">
        <v>110</v>
      </c>
      <c r="D11" s="61">
        <f>+D9/D10*100</f>
        <v>1.1471290939254406</v>
      </c>
      <c r="E11" s="61">
        <f>+E9/E10*100</f>
        <v>0.61785610134261815</v>
      </c>
      <c r="F11" s="62" t="s">
        <v>111</v>
      </c>
    </row>
    <row r="12" spans="2:6" ht="15.75" customHeight="1">
      <c r="B12" s="78" t="s">
        <v>114</v>
      </c>
      <c r="C12" s="79" t="s">
        <v>108</v>
      </c>
      <c r="D12" s="59">
        <v>1340</v>
      </c>
      <c r="E12" s="59">
        <v>13200</v>
      </c>
      <c r="F12" s="60">
        <f>+E12/D12</f>
        <v>9.8507462686567155</v>
      </c>
    </row>
    <row r="13" spans="2:6" ht="15.75" customHeight="1">
      <c r="B13" s="78"/>
      <c r="C13" s="79" t="s">
        <v>109</v>
      </c>
      <c r="D13" s="59">
        <v>33640.085738647998</v>
      </c>
      <c r="E13" s="59">
        <v>193599.379094859</v>
      </c>
      <c r="F13" s="60">
        <f>+E13/D13</f>
        <v>5.755020382496796</v>
      </c>
    </row>
    <row r="14" spans="2:6" ht="15.75" customHeight="1" thickBot="1">
      <c r="B14" s="84"/>
      <c r="C14" s="85" t="s">
        <v>110</v>
      </c>
      <c r="D14" s="65">
        <f>+D12/D13*100</f>
        <v>3.9833429986194053</v>
      </c>
      <c r="E14" s="65">
        <f>+E12/E13*100</f>
        <v>6.818203685215499</v>
      </c>
      <c r="F14" s="66" t="s">
        <v>111</v>
      </c>
    </row>
    <row r="15" spans="2:6" ht="15.75" customHeight="1">
      <c r="B15" s="86" t="s">
        <v>115</v>
      </c>
      <c r="C15" s="87" t="s">
        <v>108</v>
      </c>
      <c r="D15" s="67">
        <f>+D3+D6+D9+D12</f>
        <v>1545.41260479581</v>
      </c>
      <c r="E15" s="67">
        <f>+E3+E6+E9+E12</f>
        <v>14077.202270672111</v>
      </c>
      <c r="F15" s="68">
        <f>+E15/D15</f>
        <v>9.1090251412386287</v>
      </c>
    </row>
    <row r="16" spans="2:6" ht="15.75" customHeight="1">
      <c r="B16" s="78"/>
      <c r="C16" s="79" t="s">
        <v>109</v>
      </c>
      <c r="D16" s="59">
        <f>+D4+D7+D10+D13</f>
        <v>47930.381640958178</v>
      </c>
      <c r="E16" s="59">
        <f>+E4+E7+E10+E13</f>
        <v>286619.31954321812</v>
      </c>
      <c r="F16" s="60">
        <f>+E16/D16</f>
        <v>5.9799089790324542</v>
      </c>
    </row>
    <row r="17" spans="2:6" ht="15.75" customHeight="1" thickBot="1">
      <c r="B17" s="88"/>
      <c r="C17" s="89" t="s">
        <v>110</v>
      </c>
      <c r="D17" s="69">
        <f>+D15/D16*100</f>
        <v>3.2242860413095507</v>
      </c>
      <c r="E17" s="69">
        <f>+E15/E16*100</f>
        <v>4.9114631536725382</v>
      </c>
      <c r="F17" s="70" t="s">
        <v>111</v>
      </c>
    </row>
    <row r="18" spans="2:6" ht="15.75" customHeight="1" thickTop="1">
      <c r="B18" s="78" t="s">
        <v>116</v>
      </c>
      <c r="C18" s="79" t="s">
        <v>108</v>
      </c>
      <c r="D18" s="59">
        <v>121312.342350287</v>
      </c>
      <c r="E18" s="59">
        <v>552998.43429877504</v>
      </c>
      <c r="F18" s="60">
        <f>+E18/D18</f>
        <v>4.558468030416913</v>
      </c>
    </row>
    <row r="19" spans="2:6" ht="15.75" customHeight="1">
      <c r="B19" s="78"/>
      <c r="C19" s="79" t="s">
        <v>109</v>
      </c>
      <c r="D19" s="59">
        <v>33551371.745263901</v>
      </c>
      <c r="E19" s="59">
        <v>74292303.7253353</v>
      </c>
      <c r="F19" s="60">
        <f>+E19/D19</f>
        <v>2.2142851353260204</v>
      </c>
    </row>
    <row r="20" spans="2:6" ht="15.75" customHeight="1" thickBot="1">
      <c r="B20" s="84"/>
      <c r="C20" s="85" t="s">
        <v>110</v>
      </c>
      <c r="D20" s="65">
        <f>+D18/D19*100</f>
        <v>0.36157192996859033</v>
      </c>
      <c r="E20" s="65">
        <f>+E18/E19*100</f>
        <v>0.74435494199137409</v>
      </c>
      <c r="F20" s="66" t="s">
        <v>111</v>
      </c>
    </row>
    <row r="21" spans="2:6" ht="6" customHeight="1">
      <c r="F21" s="71"/>
    </row>
  </sheetData>
  <mergeCells count="6">
    <mergeCell ref="B18:B20"/>
    <mergeCell ref="B3:B5"/>
    <mergeCell ref="B6:B8"/>
    <mergeCell ref="B9:B11"/>
    <mergeCell ref="B12:B14"/>
    <mergeCell ref="B15:B17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"/>
  <sheetViews>
    <sheetView showGridLines="0" workbookViewId="0">
      <selection activeCell="E19" sqref="E19"/>
    </sheetView>
  </sheetViews>
  <sheetFormatPr defaultRowHeight="12.75"/>
  <cols>
    <col min="1" max="1" width="1.625" style="9" customWidth="1"/>
    <col min="2" max="2" width="12.25" style="9" customWidth="1"/>
    <col min="3" max="3" width="17.5" style="9" customWidth="1"/>
    <col min="4" max="4" width="17.5" style="55" customWidth="1"/>
    <col min="5" max="6" width="17.5" style="9" customWidth="1"/>
    <col min="7" max="7" width="1.625" style="9" customWidth="1"/>
    <col min="8" max="16384" width="9" style="9"/>
  </cols>
  <sheetData>
    <row r="1" spans="2:6" ht="6" customHeight="1" thickBot="1"/>
    <row r="2" spans="2:6" s="55" customFormat="1" ht="30" customHeight="1" thickBot="1">
      <c r="B2" s="103"/>
      <c r="C2" s="102" t="s">
        <v>117</v>
      </c>
      <c r="D2" s="74" t="s">
        <v>120</v>
      </c>
      <c r="E2" s="74" t="s">
        <v>118</v>
      </c>
      <c r="F2" s="75" t="s">
        <v>119</v>
      </c>
    </row>
    <row r="3" spans="2:6" ht="30" customHeight="1" thickTop="1">
      <c r="B3" s="104" t="s">
        <v>67</v>
      </c>
      <c r="C3" s="90">
        <v>2.2017801321625901</v>
      </c>
      <c r="D3" s="91">
        <f>677.06/18049.9542894229*100</f>
        <v>3.7510344300248479</v>
      </c>
      <c r="E3" s="91">
        <f>1700.96860207379/18049.9542894229*100</f>
        <v>9.4236726298555844</v>
      </c>
      <c r="F3" s="92">
        <v>2.0286566272586399</v>
      </c>
    </row>
    <row r="4" spans="2:6" ht="30" customHeight="1">
      <c r="B4" s="105" t="s">
        <v>112</v>
      </c>
      <c r="C4" s="93">
        <v>0.75186226467134798</v>
      </c>
      <c r="D4" s="94">
        <f>471.09/12369.0800428375*100</f>
        <v>3.8086098429995339</v>
      </c>
      <c r="E4" s="94">
        <f>1079.14468235334/12369.0800428375*100</f>
        <v>8.7245347157263708</v>
      </c>
      <c r="F4" s="95">
        <v>11.632501915614601</v>
      </c>
    </row>
    <row r="5" spans="2:6" ht="30" customHeight="1">
      <c r="B5" s="106" t="s">
        <v>113</v>
      </c>
      <c r="C5" s="96">
        <v>0.61785610134261804</v>
      </c>
      <c r="D5" s="97">
        <f>1168.52/62600.9061160987*100</f>
        <v>1.8666183486751462</v>
      </c>
      <c r="E5" s="97">
        <f>4083.83911171186/62600.9061160987*100</f>
        <v>6.5236102240086327</v>
      </c>
      <c r="F5" s="98">
        <v>4.8443394614737203</v>
      </c>
    </row>
    <row r="6" spans="2:6" ht="30" customHeight="1" thickBot="1">
      <c r="B6" s="107" t="s">
        <v>114</v>
      </c>
      <c r="C6" s="99">
        <v>6.8182036852154901</v>
      </c>
      <c r="D6" s="100">
        <f>3157.44/193599.379094859*100</f>
        <v>1.6309143215035473</v>
      </c>
      <c r="E6" s="100">
        <f>11800/193599.379094859*100</f>
        <v>6.0950608701168845</v>
      </c>
      <c r="F6" s="101">
        <v>2.55650162466143</v>
      </c>
    </row>
    <row r="7" spans="2:6" ht="6" customHeight="1">
      <c r="F7" s="71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J18" sqref="J18"/>
    </sheetView>
  </sheetViews>
  <sheetFormatPr defaultRowHeight="13.5"/>
  <sheetData/>
  <phoneticPr fontId="2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>
      <pane xSplit="1" ySplit="2" topLeftCell="B20" activePane="bottomRight" state="frozen"/>
      <selection pane="topRight" activeCell="B1" sqref="B1"/>
      <selection pane="bottomLeft" activeCell="A3" sqref="A3"/>
      <selection pane="bottomRight" activeCell="AE26" sqref="AE26"/>
    </sheetView>
  </sheetViews>
  <sheetFormatPr defaultRowHeight="15.75"/>
  <cols>
    <col min="1" max="1" width="9" style="5"/>
    <col min="2" max="3" width="10.625" style="5" customWidth="1"/>
    <col min="4" max="5" width="10.625" style="5" hidden="1" customWidth="1"/>
    <col min="6" max="6" width="10.625" style="5" customWidth="1"/>
    <col min="7" max="8" width="10.625" style="5" hidden="1" customWidth="1"/>
    <col min="9" max="10" width="10.625" style="5" customWidth="1"/>
    <col min="11" max="12" width="10.625" style="5" hidden="1" customWidth="1"/>
    <col min="13" max="13" width="10.625" style="5" customWidth="1"/>
    <col min="14" max="15" width="10.625" style="5" hidden="1" customWidth="1"/>
    <col min="16" max="17" width="10.625" style="5" customWidth="1"/>
    <col min="18" max="19" width="10.625" style="5" hidden="1" customWidth="1"/>
    <col min="20" max="20" width="10.625" style="5" customWidth="1"/>
    <col min="21" max="22" width="10.625" style="5" hidden="1" customWidth="1"/>
    <col min="23" max="24" width="10.625" style="5" customWidth="1"/>
    <col min="25" max="26" width="10.625" style="5" hidden="1" customWidth="1"/>
    <col min="27" max="27" width="10.625" style="5" customWidth="1"/>
    <col min="28" max="29" width="0" style="5" hidden="1" customWidth="1"/>
    <col min="30" max="16384" width="9" style="5"/>
  </cols>
  <sheetData>
    <row r="1" spans="1:29">
      <c r="B1" s="6" t="s">
        <v>157</v>
      </c>
      <c r="I1" s="6" t="s">
        <v>80</v>
      </c>
      <c r="P1" s="6" t="s">
        <v>85</v>
      </c>
      <c r="W1" s="6" t="s">
        <v>92</v>
      </c>
    </row>
    <row r="2" spans="1:29" s="6" customFormat="1">
      <c r="B2" s="6" t="s">
        <v>0</v>
      </c>
      <c r="C2" s="6" t="s">
        <v>1</v>
      </c>
      <c r="D2" s="6" t="s">
        <v>158</v>
      </c>
      <c r="E2" s="6" t="s">
        <v>159</v>
      </c>
      <c r="F2" s="6" t="s">
        <v>2</v>
      </c>
      <c r="G2" s="6" t="s">
        <v>160</v>
      </c>
      <c r="H2" s="6" t="s">
        <v>161</v>
      </c>
      <c r="I2" s="6" t="s">
        <v>0</v>
      </c>
      <c r="J2" s="6" t="s">
        <v>1</v>
      </c>
      <c r="K2" s="6" t="s">
        <v>158</v>
      </c>
      <c r="L2" s="6" t="s">
        <v>159</v>
      </c>
      <c r="M2" s="6" t="s">
        <v>2</v>
      </c>
      <c r="N2" s="6" t="s">
        <v>160</v>
      </c>
      <c r="O2" s="6" t="s">
        <v>161</v>
      </c>
      <c r="P2" s="6" t="s">
        <v>0</v>
      </c>
      <c r="Q2" s="6" t="s">
        <v>1</v>
      </c>
      <c r="R2" s="6" t="s">
        <v>158</v>
      </c>
      <c r="S2" s="6" t="s">
        <v>159</v>
      </c>
      <c r="T2" s="6" t="s">
        <v>2</v>
      </c>
      <c r="U2" s="6" t="s">
        <v>160</v>
      </c>
      <c r="V2" s="6" t="s">
        <v>161</v>
      </c>
      <c r="W2" s="6" t="s">
        <v>0</v>
      </c>
      <c r="X2" s="6" t="s">
        <v>1</v>
      </c>
      <c r="Y2" s="6" t="s">
        <v>158</v>
      </c>
      <c r="Z2" s="6" t="s">
        <v>159</v>
      </c>
      <c r="AA2" s="6" t="s">
        <v>2</v>
      </c>
      <c r="AB2" s="6" t="s">
        <v>160</v>
      </c>
      <c r="AC2" s="6" t="s">
        <v>161</v>
      </c>
    </row>
    <row r="3" spans="1:29">
      <c r="A3" s="7" t="s">
        <v>121</v>
      </c>
      <c r="B3" s="8"/>
      <c r="C3" s="8">
        <f>+D3/E3*100</f>
        <v>20.905098386927595</v>
      </c>
      <c r="D3" s="8">
        <v>8.3224818928000008</v>
      </c>
      <c r="E3" s="8">
        <v>39.810776006700003</v>
      </c>
      <c r="F3" s="8">
        <f>+G3/H3*100</f>
        <v>9.3711758893526689</v>
      </c>
      <c r="G3" s="8">
        <v>9.2817556715999991</v>
      </c>
      <c r="H3" s="8">
        <v>99.045795118900003</v>
      </c>
      <c r="I3" s="8"/>
      <c r="J3" s="8">
        <f>+K3/L3*100</f>
        <v>8.1387029295303321</v>
      </c>
      <c r="K3" s="8">
        <v>3.7605316645000002</v>
      </c>
      <c r="L3" s="8">
        <v>46.205540330700003</v>
      </c>
      <c r="M3" s="8">
        <f>+N3/O3*100</f>
        <v>7.5629567669294184</v>
      </c>
      <c r="N3" s="8">
        <v>7.4320273795</v>
      </c>
      <c r="O3" s="8">
        <v>98.268806877200007</v>
      </c>
      <c r="P3" s="8"/>
      <c r="Q3" s="8">
        <f>+R3/S3*100</f>
        <v>23.388581952099802</v>
      </c>
      <c r="R3" s="8">
        <v>9.5392266051999997</v>
      </c>
      <c r="S3" s="8">
        <v>40.785827138800002</v>
      </c>
      <c r="T3" s="8">
        <f>+U3/V3*100</f>
        <v>22.747442958252208</v>
      </c>
      <c r="U3" s="8">
        <v>18.7210235955</v>
      </c>
      <c r="V3" s="8">
        <v>82.299463855599996</v>
      </c>
      <c r="W3" s="8"/>
      <c r="X3" s="8">
        <f>+Y3/Z3*100</f>
        <v>28.914771094565438</v>
      </c>
      <c r="Y3" s="8">
        <v>11.5274712293</v>
      </c>
      <c r="Z3" s="8">
        <v>39.867067221799999</v>
      </c>
      <c r="AA3" s="8">
        <f>+AB3/AC3*100</f>
        <v>12.89495486869027</v>
      </c>
      <c r="AB3" s="8">
        <v>12.4727801704</v>
      </c>
      <c r="AC3" s="8">
        <v>96.726047492299998</v>
      </c>
    </row>
    <row r="4" spans="1:29">
      <c r="A4" s="7" t="s">
        <v>122</v>
      </c>
      <c r="B4" s="8"/>
      <c r="C4" s="8">
        <f t="shared" ref="C4:C38" si="0">+D4/E4*100</f>
        <v>20.821537992804103</v>
      </c>
      <c r="D4" s="8">
        <v>8.2982822017999993</v>
      </c>
      <c r="E4" s="8">
        <v>39.854319141399998</v>
      </c>
      <c r="F4" s="8">
        <f t="shared" ref="F4:F38" si="1">+G4/H4*100</f>
        <v>9.372418399536004</v>
      </c>
      <c r="G4" s="8">
        <v>9.2817556759999995</v>
      </c>
      <c r="H4" s="8">
        <v>99.032664573100007</v>
      </c>
      <c r="I4" s="8"/>
      <c r="J4" s="8">
        <f t="shared" ref="J4:J38" si="2">+K4/L4*100</f>
        <v>8.4083669132151559</v>
      </c>
      <c r="K4" s="8">
        <v>3.8677936473000001</v>
      </c>
      <c r="L4" s="8">
        <v>45.9993443105</v>
      </c>
      <c r="M4" s="8">
        <f t="shared" ref="M4:M38" si="3">+N4/O4*100</f>
        <v>7.4921638464677187</v>
      </c>
      <c r="N4" s="8">
        <v>7.3485694394000003</v>
      </c>
      <c r="O4" s="8">
        <v>98.083405408499999</v>
      </c>
      <c r="P4" s="8"/>
      <c r="Q4" s="8">
        <f t="shared" ref="Q4:Q38" si="4">+R4/S4*100</f>
        <v>23.239232508388163</v>
      </c>
      <c r="R4" s="8">
        <v>9.3495650551999994</v>
      </c>
      <c r="S4" s="8">
        <v>40.231815107599999</v>
      </c>
      <c r="T4" s="8">
        <f t="shared" ref="T4:T38" si="5">+U4/V4*100</f>
        <v>24.519408240286264</v>
      </c>
      <c r="U4" s="8">
        <v>20.1380629212</v>
      </c>
      <c r="V4" s="8">
        <v>82.131113132300001</v>
      </c>
      <c r="W4" s="8"/>
      <c r="X4" s="8">
        <f t="shared" ref="X4:X38" si="6">+Y4/Z4*100</f>
        <v>28.785307536404471</v>
      </c>
      <c r="Y4" s="8">
        <v>11.488606642600001</v>
      </c>
      <c r="Z4" s="8">
        <v>39.911356264200002</v>
      </c>
      <c r="AA4" s="8">
        <f t="shared" ref="AA4:AA38" si="7">+AB4/AC4*100</f>
        <v>12.905385286043192</v>
      </c>
      <c r="AB4" s="8">
        <v>12.483091353000001</v>
      </c>
      <c r="AC4" s="8">
        <v>96.727769658300005</v>
      </c>
    </row>
    <row r="5" spans="1:29">
      <c r="A5" s="7" t="s">
        <v>123</v>
      </c>
      <c r="B5" s="8"/>
      <c r="C5" s="8">
        <f t="shared" si="0"/>
        <v>20.628991817824687</v>
      </c>
      <c r="D5" s="8">
        <v>8.2512940034</v>
      </c>
      <c r="E5" s="8">
        <v>39.998532532600002</v>
      </c>
      <c r="F5" s="8">
        <f t="shared" si="1"/>
        <v>9.3801133167606956</v>
      </c>
      <c r="G5" s="8">
        <v>9.2817556684000007</v>
      </c>
      <c r="H5" s="8">
        <v>98.951423665799993</v>
      </c>
      <c r="I5" s="8"/>
      <c r="J5" s="8">
        <f t="shared" si="2"/>
        <v>8.2753977469618203</v>
      </c>
      <c r="K5" s="8">
        <v>3.8195087340999998</v>
      </c>
      <c r="L5" s="8">
        <v>46.154986755800003</v>
      </c>
      <c r="M5" s="8">
        <f t="shared" si="3"/>
        <v>7.9794668818305823</v>
      </c>
      <c r="N5" s="8">
        <v>7.8219870608999997</v>
      </c>
      <c r="O5" s="8">
        <v>98.026436812599997</v>
      </c>
      <c r="P5" s="8"/>
      <c r="Q5" s="8">
        <f t="shared" si="4"/>
        <v>23.389611786332345</v>
      </c>
      <c r="R5" s="8">
        <v>9.2926876162000003</v>
      </c>
      <c r="S5" s="8">
        <v>39.729977996599999</v>
      </c>
      <c r="T5" s="8">
        <f t="shared" si="5"/>
        <v>25.26983168539374</v>
      </c>
      <c r="U5" s="8">
        <v>21.456495268200001</v>
      </c>
      <c r="V5" s="8">
        <v>84.909529811400006</v>
      </c>
      <c r="W5" s="8"/>
      <c r="X5" s="8">
        <f t="shared" si="6"/>
        <v>28.969811965040478</v>
      </c>
      <c r="Y5" s="8">
        <v>11.5473130511</v>
      </c>
      <c r="Z5" s="8">
        <v>39.859813605399999</v>
      </c>
      <c r="AA5" s="8">
        <f t="shared" si="7"/>
        <v>12.885219540184027</v>
      </c>
      <c r="AB5" s="8">
        <v>12.4642105147</v>
      </c>
      <c r="AC5" s="8">
        <v>96.732620471299995</v>
      </c>
    </row>
    <row r="6" spans="1:29">
      <c r="A6" s="7" t="s">
        <v>124</v>
      </c>
      <c r="B6" s="8"/>
      <c r="C6" s="8">
        <f t="shared" si="0"/>
        <v>20.452727017038725</v>
      </c>
      <c r="D6" s="8">
        <v>8.2037468088000001</v>
      </c>
      <c r="E6" s="8">
        <v>40.110772524200001</v>
      </c>
      <c r="F6" s="8">
        <f t="shared" si="1"/>
        <v>9.3610156655081305</v>
      </c>
      <c r="G6" s="8">
        <v>9.2817556756999995</v>
      </c>
      <c r="H6" s="8">
        <v>99.153297113899995</v>
      </c>
      <c r="I6" s="8"/>
      <c r="J6" s="8">
        <f t="shared" si="2"/>
        <v>7.9243430372675769</v>
      </c>
      <c r="K6" s="8">
        <v>3.6499349940000001</v>
      </c>
      <c r="L6" s="8">
        <v>46.059780310299999</v>
      </c>
      <c r="M6" s="8">
        <f t="shared" si="3"/>
        <v>8.8436027259989434</v>
      </c>
      <c r="N6" s="8">
        <v>8.7684645187000001</v>
      </c>
      <c r="O6" s="8">
        <v>99.150366546000001</v>
      </c>
      <c r="P6" s="8"/>
      <c r="Q6" s="8">
        <f t="shared" si="4"/>
        <v>24.196817674964951</v>
      </c>
      <c r="R6" s="8">
        <v>9.5839271019000005</v>
      </c>
      <c r="S6" s="8">
        <v>39.608213074299996</v>
      </c>
      <c r="T6" s="8">
        <f t="shared" si="5"/>
        <v>21.218226543254151</v>
      </c>
      <c r="U6" s="8">
        <v>18.178351363800001</v>
      </c>
      <c r="V6" s="8">
        <v>85.673283423300006</v>
      </c>
      <c r="W6" s="8"/>
      <c r="X6" s="8">
        <f t="shared" si="6"/>
        <v>28.989401911826064</v>
      </c>
      <c r="Y6" s="8">
        <v>11.546487601100001</v>
      </c>
      <c r="Z6" s="8">
        <v>39.8300304236</v>
      </c>
      <c r="AA6" s="8">
        <f t="shared" si="7"/>
        <v>12.894260185678002</v>
      </c>
      <c r="AB6" s="8">
        <v>12.471038634199999</v>
      </c>
      <c r="AC6" s="8">
        <v>96.717752353500003</v>
      </c>
    </row>
    <row r="7" spans="1:29">
      <c r="A7" s="7" t="s">
        <v>125</v>
      </c>
      <c r="B7" s="8"/>
      <c r="C7" s="8">
        <f t="shared" si="0"/>
        <v>21.50244280202223</v>
      </c>
      <c r="D7" s="8">
        <v>8.5302047876000007</v>
      </c>
      <c r="E7" s="8">
        <v>39.670863753200003</v>
      </c>
      <c r="F7" s="8">
        <f t="shared" si="1"/>
        <v>9.2957594378964945</v>
      </c>
      <c r="G7" s="8">
        <v>9.2817556739999993</v>
      </c>
      <c r="H7" s="8">
        <v>99.849353202499998</v>
      </c>
      <c r="I7" s="8">
        <v>0.15934959542811827</v>
      </c>
      <c r="J7" s="8">
        <f t="shared" si="2"/>
        <v>7.9171591692020735</v>
      </c>
      <c r="K7" s="8">
        <v>3.6328491083999999</v>
      </c>
      <c r="L7" s="8">
        <v>45.885765724300001</v>
      </c>
      <c r="M7" s="8">
        <f t="shared" si="3"/>
        <v>6.3439064800807659</v>
      </c>
      <c r="N7" s="8">
        <v>6.1788619704999999</v>
      </c>
      <c r="O7" s="8">
        <v>97.398377323199995</v>
      </c>
      <c r="P7" s="8"/>
      <c r="Q7" s="8">
        <f t="shared" si="4"/>
        <v>25.423728813699292</v>
      </c>
      <c r="R7" s="8">
        <v>9.8512976472999991</v>
      </c>
      <c r="S7" s="8">
        <v>38.748437412500003</v>
      </c>
      <c r="T7" s="8">
        <f t="shared" si="5"/>
        <v>17.885852938045332</v>
      </c>
      <c r="U7" s="8">
        <v>15.8161837416</v>
      </c>
      <c r="V7" s="8">
        <v>88.428456816600004</v>
      </c>
      <c r="W7" s="8"/>
      <c r="X7" s="8">
        <f t="shared" si="6"/>
        <v>28.398472016368341</v>
      </c>
      <c r="Y7" s="8">
        <v>11.3719635419</v>
      </c>
      <c r="Z7" s="8">
        <v>40.044279619500003</v>
      </c>
      <c r="AA7" s="8">
        <f t="shared" si="7"/>
        <v>12.936674336797612</v>
      </c>
      <c r="AB7" s="8">
        <v>12.514024925099999</v>
      </c>
      <c r="AC7" s="8">
        <v>96.732936141899998</v>
      </c>
    </row>
    <row r="8" spans="1:29">
      <c r="A8" s="7" t="s">
        <v>126</v>
      </c>
      <c r="B8" s="8"/>
      <c r="C8" s="8">
        <f t="shared" si="0"/>
        <v>21.125974745334332</v>
      </c>
      <c r="D8" s="8">
        <v>8.3280607108000009</v>
      </c>
      <c r="E8" s="8">
        <v>39.420953642100002</v>
      </c>
      <c r="F8" s="8">
        <f t="shared" si="1"/>
        <v>9.3269236163645886</v>
      </c>
      <c r="G8" s="8">
        <v>9.2817556726999992</v>
      </c>
      <c r="H8" s="8">
        <v>99.515725168100005</v>
      </c>
      <c r="I8" s="8">
        <v>0.14788732713747277</v>
      </c>
      <c r="J8" s="8">
        <f t="shared" si="2"/>
        <v>8.1630438772484641</v>
      </c>
      <c r="K8" s="8">
        <v>3.8294165569</v>
      </c>
      <c r="L8" s="8">
        <v>46.911625301599997</v>
      </c>
      <c r="M8" s="8">
        <f t="shared" si="3"/>
        <v>7.1360611660518689</v>
      </c>
      <c r="N8" s="8">
        <v>7.0422539546999996</v>
      </c>
      <c r="O8" s="8">
        <v>98.685448328299998</v>
      </c>
      <c r="P8" s="8"/>
      <c r="Q8" s="8">
        <f t="shared" si="4"/>
        <v>25.639725206413111</v>
      </c>
      <c r="R8" s="8">
        <v>9.9323081319999993</v>
      </c>
      <c r="S8" s="8">
        <v>38.737966386300002</v>
      </c>
      <c r="T8" s="8">
        <f t="shared" si="5"/>
        <v>17.461439069676214</v>
      </c>
      <c r="U8" s="8">
        <v>15.447677222299999</v>
      </c>
      <c r="V8" s="8">
        <v>88.467377520599996</v>
      </c>
      <c r="W8" s="8"/>
      <c r="X8" s="8">
        <f t="shared" si="6"/>
        <v>29.525215346912493</v>
      </c>
      <c r="Y8" s="8">
        <v>11.7231219832</v>
      </c>
      <c r="Z8" s="8">
        <v>39.7054580143</v>
      </c>
      <c r="AA8" s="8">
        <f t="shared" si="7"/>
        <v>12.824734414164455</v>
      </c>
      <c r="AB8" s="8">
        <v>12.4075679806</v>
      </c>
      <c r="AC8" s="8">
        <v>96.747172923099996</v>
      </c>
    </row>
    <row r="9" spans="1:29">
      <c r="A9" s="7" t="s">
        <v>127</v>
      </c>
      <c r="B9" s="8"/>
      <c r="C9" s="8">
        <f t="shared" si="0"/>
        <v>20.406383234060282</v>
      </c>
      <c r="D9" s="8">
        <v>8.1772612324999994</v>
      </c>
      <c r="E9" s="8">
        <v>40.072075187000003</v>
      </c>
      <c r="F9" s="8">
        <f t="shared" si="1"/>
        <v>9.3715546024613161</v>
      </c>
      <c r="G9" s="8">
        <v>9.2817556723999992</v>
      </c>
      <c r="H9" s="8">
        <v>99.041792596099995</v>
      </c>
      <c r="I9" s="8">
        <v>0.20823460738288568</v>
      </c>
      <c r="J9" s="8">
        <f t="shared" si="2"/>
        <v>9.7882555900074539</v>
      </c>
      <c r="K9" s="8">
        <v>4.4020119841999996</v>
      </c>
      <c r="L9" s="8">
        <v>44.972384953800002</v>
      </c>
      <c r="M9" s="8">
        <f t="shared" si="3"/>
        <v>7.1341464235620586</v>
      </c>
      <c r="N9" s="8">
        <v>6.9312796932999996</v>
      </c>
      <c r="O9" s="8">
        <v>97.156398001699998</v>
      </c>
      <c r="P9" s="8"/>
      <c r="Q9" s="8">
        <f t="shared" si="4"/>
        <v>24.552867504607331</v>
      </c>
      <c r="R9" s="8">
        <v>9.2329064173000006</v>
      </c>
      <c r="S9" s="8">
        <v>37.6041878431</v>
      </c>
      <c r="T9" s="8">
        <f t="shared" si="5"/>
        <v>16.237963329338189</v>
      </c>
      <c r="U9" s="8">
        <v>14.598156806900001</v>
      </c>
      <c r="V9" s="8">
        <v>89.901402724099995</v>
      </c>
      <c r="W9" s="8"/>
      <c r="X9" s="8">
        <f t="shared" si="6"/>
        <v>29.048481735550364</v>
      </c>
      <c r="Y9" s="8">
        <v>11.54400564</v>
      </c>
      <c r="Z9" s="8">
        <v>39.740478504499997</v>
      </c>
      <c r="AA9" s="8">
        <f t="shared" si="7"/>
        <v>12.921398808628801</v>
      </c>
      <c r="AB9" s="8">
        <v>12.4915229936</v>
      </c>
      <c r="AC9" s="8">
        <v>96.673147997399994</v>
      </c>
    </row>
    <row r="10" spans="1:29">
      <c r="A10" s="7" t="s">
        <v>128</v>
      </c>
      <c r="B10" s="8"/>
      <c r="C10" s="8">
        <f t="shared" si="0"/>
        <v>19.683021644589541</v>
      </c>
      <c r="D10" s="8">
        <v>8.0154145398000001</v>
      </c>
      <c r="E10" s="8">
        <v>40.722479934900001</v>
      </c>
      <c r="F10" s="8">
        <f t="shared" si="1"/>
        <v>13.436965584384081</v>
      </c>
      <c r="G10" s="8">
        <v>13.537119235600001</v>
      </c>
      <c r="H10" s="8">
        <v>100.7453591407</v>
      </c>
      <c r="I10" s="8">
        <v>0.32190624306819543</v>
      </c>
      <c r="J10" s="8">
        <f t="shared" si="2"/>
        <v>7.6161341436387451</v>
      </c>
      <c r="K10" s="8">
        <v>3.5752027683000001</v>
      </c>
      <c r="L10" s="8">
        <v>46.942486842699999</v>
      </c>
      <c r="M10" s="8">
        <f t="shared" si="3"/>
        <v>10.424502759502429</v>
      </c>
      <c r="N10" s="8">
        <v>10.189075148200001</v>
      </c>
      <c r="O10" s="8">
        <v>97.741593851199994</v>
      </c>
      <c r="P10" s="8"/>
      <c r="Q10" s="8">
        <f t="shared" si="4"/>
        <v>22.581873572059479</v>
      </c>
      <c r="R10" s="8">
        <v>7.7687851175000002</v>
      </c>
      <c r="S10" s="8">
        <v>34.402748260499997</v>
      </c>
      <c r="T10" s="8">
        <f t="shared" si="5"/>
        <v>13.745883991853017</v>
      </c>
      <c r="U10" s="8">
        <v>12.6393781478</v>
      </c>
      <c r="V10" s="8">
        <v>91.950275117199993</v>
      </c>
      <c r="W10" s="8"/>
      <c r="X10" s="8">
        <f t="shared" si="6"/>
        <v>26.661701914754861</v>
      </c>
      <c r="Y10" s="8">
        <v>10.8479864424</v>
      </c>
      <c r="Z10" s="8">
        <v>40.687524288900001</v>
      </c>
      <c r="AA10" s="8">
        <f t="shared" si="7"/>
        <v>13.06383694130407</v>
      </c>
      <c r="AB10" s="8">
        <v>12.6429838016</v>
      </c>
      <c r="AC10" s="8">
        <v>96.778487502600001</v>
      </c>
    </row>
    <row r="11" spans="1:29">
      <c r="A11" s="7" t="s">
        <v>129</v>
      </c>
      <c r="B11" s="8"/>
      <c r="C11" s="8">
        <f t="shared" si="0"/>
        <v>19.576711740844786</v>
      </c>
      <c r="D11" s="8">
        <v>7.9634282762000002</v>
      </c>
      <c r="E11" s="8">
        <v>40.678068828000001</v>
      </c>
      <c r="F11" s="8">
        <f t="shared" si="1"/>
        <v>7.8365185358041183</v>
      </c>
      <c r="G11" s="8">
        <v>7.873630576</v>
      </c>
      <c r="H11" s="8">
        <v>100.4735781588</v>
      </c>
      <c r="I11" s="8">
        <v>1.1186031806119874</v>
      </c>
      <c r="J11" s="8">
        <f t="shared" si="2"/>
        <v>6.1004986706875046</v>
      </c>
      <c r="K11" s="8">
        <v>2.7800829976000001</v>
      </c>
      <c r="L11" s="8">
        <v>45.571405677999998</v>
      </c>
      <c r="M11" s="8">
        <f t="shared" si="3"/>
        <v>12.886179129548736</v>
      </c>
      <c r="N11" s="8">
        <v>13.500851836400001</v>
      </c>
      <c r="O11" s="8">
        <v>104.7700152285</v>
      </c>
      <c r="P11" s="8"/>
      <c r="Q11" s="8">
        <f t="shared" si="4"/>
        <v>22.787178976573578</v>
      </c>
      <c r="R11" s="8">
        <v>7.5062628699999996</v>
      </c>
      <c r="S11" s="8">
        <v>32.940728985</v>
      </c>
      <c r="T11" s="8">
        <f t="shared" si="5"/>
        <v>10.768367919192368</v>
      </c>
      <c r="U11" s="8">
        <v>9.5694030927</v>
      </c>
      <c r="V11" s="8">
        <v>88.865863095600005</v>
      </c>
      <c r="W11" s="8"/>
      <c r="X11" s="8">
        <f t="shared" si="6"/>
        <v>32.994194742171196</v>
      </c>
      <c r="Y11" s="8">
        <v>12.767892833299999</v>
      </c>
      <c r="Z11" s="8">
        <v>38.697391868700002</v>
      </c>
      <c r="AA11" s="8">
        <f t="shared" si="7"/>
        <v>12.48911222784176</v>
      </c>
      <c r="AB11" s="8">
        <v>12.088197146600001</v>
      </c>
      <c r="AC11" s="8">
        <v>96.789883268500006</v>
      </c>
    </row>
    <row r="12" spans="1:29">
      <c r="A12" s="7" t="s">
        <v>130</v>
      </c>
      <c r="B12" s="8"/>
      <c r="C12" s="8">
        <f t="shared" si="0"/>
        <v>26.955791448162902</v>
      </c>
      <c r="D12" s="8">
        <v>10.1171585135</v>
      </c>
      <c r="E12" s="8">
        <v>37.532411292600003</v>
      </c>
      <c r="F12" s="8">
        <f t="shared" si="1"/>
        <v>11.409121088339237</v>
      </c>
      <c r="G12" s="8">
        <v>10.9846456544</v>
      </c>
      <c r="H12" s="8">
        <v>96.279508030000002</v>
      </c>
      <c r="I12" s="8">
        <v>1.1623887882150119</v>
      </c>
      <c r="J12" s="8">
        <f t="shared" si="2"/>
        <v>7.8791693320634959</v>
      </c>
      <c r="K12" s="8">
        <v>3.5445997614999998</v>
      </c>
      <c r="L12" s="8">
        <v>44.986972764699999</v>
      </c>
      <c r="M12" s="8">
        <f t="shared" si="3"/>
        <v>17.453147080682093</v>
      </c>
      <c r="N12" s="8">
        <v>17.811611965800001</v>
      </c>
      <c r="O12" s="8">
        <v>102.05386961710001</v>
      </c>
      <c r="P12" s="8"/>
      <c r="Q12" s="8">
        <f t="shared" si="4"/>
        <v>26.891366996601679</v>
      </c>
      <c r="R12" s="8">
        <v>8.6078000416999991</v>
      </c>
      <c r="S12" s="8">
        <v>32.009529462700002</v>
      </c>
      <c r="T12" s="8">
        <f t="shared" si="5"/>
        <v>10.399556829600009</v>
      </c>
      <c r="U12" s="8">
        <v>9.4869491280999991</v>
      </c>
      <c r="V12" s="8">
        <v>91.224552002999999</v>
      </c>
      <c r="W12" s="8"/>
      <c r="X12" s="8">
        <f t="shared" si="6"/>
        <v>27.602667710145884</v>
      </c>
      <c r="Y12" s="8">
        <v>10.998853136199999</v>
      </c>
      <c r="Z12" s="8">
        <v>39.847065695600001</v>
      </c>
      <c r="AA12" s="8">
        <f t="shared" si="7"/>
        <v>13.212282255675522</v>
      </c>
      <c r="AB12" s="8">
        <v>12.7433880326</v>
      </c>
      <c r="AC12" s="8">
        <v>96.451073221100003</v>
      </c>
    </row>
    <row r="13" spans="1:29">
      <c r="A13" s="7" t="s">
        <v>131</v>
      </c>
      <c r="B13" s="8"/>
      <c r="C13" s="8">
        <f t="shared" si="0"/>
        <v>19.153566664117999</v>
      </c>
      <c r="D13" s="8">
        <v>7.3092754064000003</v>
      </c>
      <c r="E13" s="8">
        <v>38.161432460999997</v>
      </c>
      <c r="F13" s="8">
        <f t="shared" si="1"/>
        <v>8.5045422901303809</v>
      </c>
      <c r="G13" s="8">
        <v>8.3053808992999993</v>
      </c>
      <c r="H13" s="8">
        <v>97.658176254099999</v>
      </c>
      <c r="I13" s="8">
        <v>1.2593005027183251</v>
      </c>
      <c r="J13" s="8">
        <f t="shared" si="2"/>
        <v>9.5228209345299923</v>
      </c>
      <c r="K13" s="8">
        <v>4.0495399184999998</v>
      </c>
      <c r="L13" s="8">
        <v>42.524583275700003</v>
      </c>
      <c r="M13" s="8">
        <f t="shared" si="3"/>
        <v>17.484126531488471</v>
      </c>
      <c r="N13" s="8">
        <v>16.845022205500001</v>
      </c>
      <c r="O13" s="8">
        <v>96.344659684099994</v>
      </c>
      <c r="P13" s="8"/>
      <c r="Q13" s="8">
        <f t="shared" si="4"/>
        <v>24.164146161921131</v>
      </c>
      <c r="R13" s="8">
        <v>7.7819680007000001</v>
      </c>
      <c r="S13" s="8">
        <v>32.204605735100003</v>
      </c>
      <c r="T13" s="8">
        <f t="shared" si="5"/>
        <v>16.631889587714436</v>
      </c>
      <c r="U13" s="8">
        <v>14.6885962314</v>
      </c>
      <c r="V13" s="8">
        <v>88.315859445399994</v>
      </c>
      <c r="W13" s="8"/>
      <c r="X13" s="8">
        <f t="shared" si="6"/>
        <v>20.147034886408107</v>
      </c>
      <c r="Y13" s="8">
        <v>8.7676249057</v>
      </c>
      <c r="Z13" s="8">
        <v>43.5181899229</v>
      </c>
      <c r="AA13" s="8">
        <f t="shared" si="7"/>
        <v>13.489296936345676</v>
      </c>
      <c r="AB13" s="8">
        <v>13.0973662257</v>
      </c>
      <c r="AC13" s="8">
        <v>97.094506018399997</v>
      </c>
    </row>
    <row r="14" spans="1:29">
      <c r="A14" s="7" t="s">
        <v>132</v>
      </c>
      <c r="B14" s="8"/>
      <c r="C14" s="8">
        <f t="shared" si="0"/>
        <v>17.112223516885557</v>
      </c>
      <c r="D14" s="8">
        <v>7.4181260848999999</v>
      </c>
      <c r="E14" s="8">
        <v>43.349866705399997</v>
      </c>
      <c r="F14" s="8">
        <f t="shared" si="1"/>
        <v>10.232543392086553</v>
      </c>
      <c r="G14" s="8">
        <v>9.4209591846999992</v>
      </c>
      <c r="H14" s="8">
        <v>92.068597451399995</v>
      </c>
      <c r="I14" s="8">
        <v>1.0115865470757113</v>
      </c>
      <c r="J14" s="8">
        <f t="shared" si="2"/>
        <v>11.207014769211698</v>
      </c>
      <c r="K14" s="8">
        <v>5.0181199316000002</v>
      </c>
      <c r="L14" s="8">
        <v>44.7765978268</v>
      </c>
      <c r="M14" s="8">
        <f t="shared" si="3"/>
        <v>17.472748545360357</v>
      </c>
      <c r="N14" s="8">
        <v>16.699622446599999</v>
      </c>
      <c r="O14" s="8">
        <v>95.575246237000002</v>
      </c>
      <c r="P14" s="8"/>
      <c r="Q14" s="8">
        <f t="shared" si="4"/>
        <v>22.316973135643238</v>
      </c>
      <c r="R14" s="8">
        <v>6.9908245094000003</v>
      </c>
      <c r="S14" s="8">
        <v>31.3251464117</v>
      </c>
      <c r="T14" s="8">
        <f t="shared" si="5"/>
        <v>17.166427993250196</v>
      </c>
      <c r="U14" s="8">
        <v>14.759477949900001</v>
      </c>
      <c r="V14" s="8">
        <v>85.978736844400004</v>
      </c>
      <c r="W14" s="8"/>
      <c r="X14" s="8">
        <f t="shared" si="6"/>
        <v>24.255563968737679</v>
      </c>
      <c r="Y14" s="8">
        <v>9.5963886225999993</v>
      </c>
      <c r="Z14" s="8">
        <v>39.5636590226</v>
      </c>
      <c r="AA14" s="8">
        <f t="shared" si="7"/>
        <v>15.224988761472991</v>
      </c>
      <c r="AB14" s="8">
        <v>13.6871471965</v>
      </c>
      <c r="AC14" s="8">
        <v>89.899226928399997</v>
      </c>
    </row>
    <row r="15" spans="1:29">
      <c r="A15" s="7" t="s">
        <v>133</v>
      </c>
      <c r="B15" s="8"/>
      <c r="C15" s="8">
        <f t="shared" si="0"/>
        <v>16.315622415839492</v>
      </c>
      <c r="D15" s="8">
        <v>7.1871753882</v>
      </c>
      <c r="E15" s="8">
        <v>44.050880836899999</v>
      </c>
      <c r="F15" s="8">
        <f t="shared" si="1"/>
        <v>10.57120703022842</v>
      </c>
      <c r="G15" s="8">
        <v>9.7846889951999998</v>
      </c>
      <c r="H15" s="8">
        <v>92.559808612400005</v>
      </c>
      <c r="I15" s="8">
        <v>0.95761071888820348</v>
      </c>
      <c r="J15" s="8">
        <f t="shared" si="2"/>
        <v>11.912677607872677</v>
      </c>
      <c r="K15" s="8">
        <v>5.2029768149000004</v>
      </c>
      <c r="L15" s="8">
        <v>43.675964264000001</v>
      </c>
      <c r="M15" s="8">
        <f t="shared" si="3"/>
        <v>17.402599368380798</v>
      </c>
      <c r="N15" s="8">
        <v>16.317058206999999</v>
      </c>
      <c r="O15" s="8">
        <v>93.762189553400006</v>
      </c>
      <c r="P15" s="8"/>
      <c r="Q15" s="8">
        <f t="shared" si="4"/>
        <v>23.055470303147281</v>
      </c>
      <c r="R15" s="8">
        <v>6.9279656769000004</v>
      </c>
      <c r="S15" s="8">
        <v>30.049118867699999</v>
      </c>
      <c r="T15" s="8">
        <f t="shared" si="5"/>
        <v>14.345121996097197</v>
      </c>
      <c r="U15" s="8">
        <v>12.5038593396</v>
      </c>
      <c r="V15" s="8">
        <v>87.164538182399994</v>
      </c>
      <c r="W15" s="8"/>
      <c r="X15" s="8">
        <f t="shared" si="6"/>
        <v>26.186840349305328</v>
      </c>
      <c r="Y15" s="8">
        <v>11.292596556099999</v>
      </c>
      <c r="Z15" s="8">
        <v>43.123173340000001</v>
      </c>
      <c r="AA15" s="8">
        <f t="shared" si="7"/>
        <v>19.31090920530918</v>
      </c>
      <c r="AB15" s="8">
        <v>16.652191220599999</v>
      </c>
      <c r="AC15" s="8">
        <v>86.232041399799996</v>
      </c>
    </row>
    <row r="16" spans="1:29">
      <c r="A16" s="7" t="s">
        <v>134</v>
      </c>
      <c r="B16" s="8">
        <v>0.37494164841710537</v>
      </c>
      <c r="C16" s="8">
        <f t="shared" si="0"/>
        <v>19.016469856948969</v>
      </c>
      <c r="D16" s="8">
        <v>7.6913287950000004</v>
      </c>
      <c r="E16" s="8">
        <v>40.445618208100001</v>
      </c>
      <c r="F16" s="8">
        <f t="shared" si="1"/>
        <v>9.5049023580346095</v>
      </c>
      <c r="G16" s="8">
        <v>10.2161463427</v>
      </c>
      <c r="H16" s="8">
        <v>107.4829173186</v>
      </c>
      <c r="I16" s="8">
        <v>0.9113170883310997</v>
      </c>
      <c r="J16" s="8">
        <f t="shared" si="2"/>
        <v>12.281600033507702</v>
      </c>
      <c r="K16" s="8">
        <v>5.3423444136000002</v>
      </c>
      <c r="L16" s="8">
        <v>43.498765625200001</v>
      </c>
      <c r="M16" s="8">
        <f t="shared" si="3"/>
        <v>17.577163015308976</v>
      </c>
      <c r="N16" s="8">
        <v>16.400402079500001</v>
      </c>
      <c r="O16" s="8">
        <v>93.305171404600003</v>
      </c>
      <c r="P16" s="8"/>
      <c r="Q16" s="8">
        <f t="shared" si="4"/>
        <v>24.349907518428704</v>
      </c>
      <c r="R16" s="8">
        <v>6.8322412516000002</v>
      </c>
      <c r="S16" s="8">
        <v>28.058592199700001</v>
      </c>
      <c r="T16" s="8">
        <f t="shared" si="5"/>
        <v>11.737486332685691</v>
      </c>
      <c r="U16" s="8">
        <v>10.3976731859</v>
      </c>
      <c r="V16" s="8">
        <v>88.585178216100005</v>
      </c>
      <c r="W16" s="8"/>
      <c r="X16" s="8">
        <f t="shared" si="6"/>
        <v>23.792654943808099</v>
      </c>
      <c r="Y16" s="8">
        <v>10.992167805199999</v>
      </c>
      <c r="Z16" s="8">
        <v>46.1998370134</v>
      </c>
      <c r="AA16" s="8">
        <f t="shared" si="7"/>
        <v>26.246797864945993</v>
      </c>
      <c r="AB16" s="8">
        <v>21.841891371599999</v>
      </c>
      <c r="AC16" s="8">
        <v>83.217356585700003</v>
      </c>
    </row>
    <row r="17" spans="1:29">
      <c r="A17" s="7" t="s">
        <v>135</v>
      </c>
      <c r="B17" s="8">
        <v>0.40480967989004679</v>
      </c>
      <c r="C17" s="8">
        <f t="shared" si="0"/>
        <v>21.253881750686549</v>
      </c>
      <c r="D17" s="8">
        <v>8.0409770940000005</v>
      </c>
      <c r="E17" s="8">
        <v>37.832981232900003</v>
      </c>
      <c r="F17" s="8">
        <f t="shared" si="1"/>
        <v>9.7800382628703844</v>
      </c>
      <c r="G17" s="8">
        <v>10.109123153700001</v>
      </c>
      <c r="H17" s="8">
        <v>103.3648630198</v>
      </c>
      <c r="I17" s="8">
        <v>0.64783356401940007</v>
      </c>
      <c r="J17" s="8">
        <f t="shared" si="2"/>
        <v>13.262595284883819</v>
      </c>
      <c r="K17" s="8">
        <v>5.4304778458999996</v>
      </c>
      <c r="L17" s="8">
        <v>40.945815877299999</v>
      </c>
      <c r="M17" s="8">
        <f t="shared" si="3"/>
        <v>17.438627805913427</v>
      </c>
      <c r="N17" s="8">
        <v>17.052069131700001</v>
      </c>
      <c r="O17" s="8">
        <v>97.783319430199995</v>
      </c>
      <c r="P17" s="8"/>
      <c r="Q17" s="8">
        <f t="shared" si="4"/>
        <v>21.990761436502694</v>
      </c>
      <c r="R17" s="8">
        <v>6.2431521192000003</v>
      </c>
      <c r="S17" s="8">
        <v>28.3898860766</v>
      </c>
      <c r="T17" s="8">
        <f t="shared" si="5"/>
        <v>13.085348608630012</v>
      </c>
      <c r="U17" s="8">
        <v>11.5480123695</v>
      </c>
      <c r="V17" s="8">
        <v>88.251468989399996</v>
      </c>
      <c r="W17" s="8"/>
      <c r="X17" s="8">
        <f t="shared" si="6"/>
        <v>22.514563943490824</v>
      </c>
      <c r="Y17" s="8">
        <v>10.8655721095</v>
      </c>
      <c r="Z17" s="8">
        <v>48.260193432000001</v>
      </c>
      <c r="AA17" s="8">
        <f t="shared" si="7"/>
        <v>29.266332065619661</v>
      </c>
      <c r="AB17" s="8">
        <v>24.2670863813</v>
      </c>
      <c r="AC17" s="8">
        <v>82.918099633699995</v>
      </c>
    </row>
    <row r="18" spans="1:29">
      <c r="A18" s="7" t="s">
        <v>136</v>
      </c>
      <c r="B18" s="8">
        <v>0.33709116557250624</v>
      </c>
      <c r="C18" s="8">
        <f t="shared" si="0"/>
        <v>20.885570061349561</v>
      </c>
      <c r="D18" s="8">
        <v>7.4480474041000004</v>
      </c>
      <c r="E18" s="8">
        <v>35.661211938299999</v>
      </c>
      <c r="F18" s="8">
        <f t="shared" si="1"/>
        <v>13.728131625648818</v>
      </c>
      <c r="G18" s="8">
        <v>13.1801525889</v>
      </c>
      <c r="H18" s="8">
        <v>96.008349484899995</v>
      </c>
      <c r="I18" s="8">
        <v>1.253163902728337</v>
      </c>
      <c r="J18" s="8">
        <f t="shared" si="2"/>
        <v>13.810311044285504</v>
      </c>
      <c r="K18" s="8">
        <v>5.9209259078000001</v>
      </c>
      <c r="L18" s="8">
        <v>42.8732263076</v>
      </c>
      <c r="M18" s="8">
        <f t="shared" si="3"/>
        <v>17.192653615914484</v>
      </c>
      <c r="N18" s="8">
        <v>16.740956497100001</v>
      </c>
      <c r="O18" s="8">
        <v>97.372731813800002</v>
      </c>
      <c r="P18" s="8"/>
      <c r="Q18" s="8">
        <f t="shared" si="4"/>
        <v>22.817989313376408</v>
      </c>
      <c r="R18" s="8">
        <v>6.8781222663000001</v>
      </c>
      <c r="S18" s="8">
        <v>30.143419614399999</v>
      </c>
      <c r="T18" s="8">
        <f t="shared" si="5"/>
        <v>15.763653994472076</v>
      </c>
      <c r="U18" s="8">
        <v>13.656034355899999</v>
      </c>
      <c r="V18" s="8">
        <v>86.629878838300002</v>
      </c>
      <c r="W18" s="8"/>
      <c r="X18" s="8">
        <f t="shared" si="6"/>
        <v>22.153822220521647</v>
      </c>
      <c r="Y18" s="8">
        <v>10.8432311615</v>
      </c>
      <c r="Z18" s="8">
        <v>48.945193536200001</v>
      </c>
      <c r="AA18" s="8">
        <f t="shared" si="7"/>
        <v>31.077320771368932</v>
      </c>
      <c r="AB18" s="8">
        <v>25.421159324000001</v>
      </c>
      <c r="AC18" s="8">
        <v>81.799713401999995</v>
      </c>
    </row>
    <row r="19" spans="1:29">
      <c r="A19" s="7" t="s">
        <v>137</v>
      </c>
      <c r="B19" s="8">
        <v>0.33079574926489091</v>
      </c>
      <c r="C19" s="8">
        <f t="shared" si="0"/>
        <v>28.057324936912437</v>
      </c>
      <c r="D19" s="8">
        <v>10.578475704000001</v>
      </c>
      <c r="E19" s="8">
        <v>37.703080132499998</v>
      </c>
      <c r="F19" s="8">
        <f t="shared" si="1"/>
        <v>12.216832402367659</v>
      </c>
      <c r="G19" s="8">
        <v>12.676082007</v>
      </c>
      <c r="H19" s="8">
        <v>103.7591544969</v>
      </c>
      <c r="I19" s="8">
        <v>2.4230501616789581</v>
      </c>
      <c r="J19" s="8">
        <f t="shared" si="2"/>
        <v>15.318630498361205</v>
      </c>
      <c r="K19" s="8">
        <v>6.5799102427999996</v>
      </c>
      <c r="L19" s="8">
        <v>42.953645520099997</v>
      </c>
      <c r="M19" s="8">
        <f t="shared" si="3"/>
        <v>18.103982575424652</v>
      </c>
      <c r="N19" s="8">
        <v>18.143177186100001</v>
      </c>
      <c r="O19" s="8">
        <v>100.2164971741</v>
      </c>
      <c r="P19" s="8"/>
      <c r="Q19" s="8">
        <f t="shared" si="4"/>
        <v>24.256369385640227</v>
      </c>
      <c r="R19" s="8">
        <v>7.1479077754000002</v>
      </c>
      <c r="S19" s="8">
        <v>29.4681683881</v>
      </c>
      <c r="T19" s="8">
        <f t="shared" si="5"/>
        <v>16.872426809757403</v>
      </c>
      <c r="U19" s="8">
        <v>14.9388873456</v>
      </c>
      <c r="V19" s="8">
        <v>88.540240915200002</v>
      </c>
      <c r="W19" s="8"/>
      <c r="X19" s="8">
        <f t="shared" si="6"/>
        <v>23.5151490203917</v>
      </c>
      <c r="Y19" s="8">
        <v>11.0608909834</v>
      </c>
      <c r="Z19" s="8">
        <v>47.037299120699998</v>
      </c>
      <c r="AA19" s="8">
        <f t="shared" si="7"/>
        <v>31.788252949240299</v>
      </c>
      <c r="AB19" s="8">
        <v>26.318943081099999</v>
      </c>
      <c r="AC19" s="8">
        <v>82.7945566028</v>
      </c>
    </row>
    <row r="20" spans="1:29">
      <c r="A20" s="7" t="s">
        <v>138</v>
      </c>
      <c r="B20" s="8">
        <v>0.33977912290246531</v>
      </c>
      <c r="C20" s="8">
        <f t="shared" si="0"/>
        <v>33.172452017362801</v>
      </c>
      <c r="D20" s="8">
        <v>12.1344669649</v>
      </c>
      <c r="E20" s="8">
        <v>36.579951818300003</v>
      </c>
      <c r="F20" s="8">
        <f t="shared" si="1"/>
        <v>14.011883717696739</v>
      </c>
      <c r="G20" s="8">
        <v>13.4196044094</v>
      </c>
      <c r="H20" s="8">
        <v>95.773021527799997</v>
      </c>
      <c r="I20" s="8">
        <v>2.335416274868944</v>
      </c>
      <c r="J20" s="8">
        <f t="shared" si="2"/>
        <v>16.263934147785843</v>
      </c>
      <c r="K20" s="8">
        <v>6.8448345199</v>
      </c>
      <c r="L20" s="8">
        <v>42.085970452799998</v>
      </c>
      <c r="M20" s="8">
        <f t="shared" si="3"/>
        <v>17.02497402635592</v>
      </c>
      <c r="N20" s="8">
        <v>17.075535723800002</v>
      </c>
      <c r="O20" s="8">
        <v>100.2969854601</v>
      </c>
      <c r="P20" s="8"/>
      <c r="Q20" s="8">
        <f t="shared" si="4"/>
        <v>23.451352453338579</v>
      </c>
      <c r="R20" s="8">
        <v>7.1020428027999998</v>
      </c>
      <c r="S20" s="8">
        <v>30.284150208100002</v>
      </c>
      <c r="T20" s="8">
        <f t="shared" si="5"/>
        <v>15.368909057083835</v>
      </c>
      <c r="U20" s="8">
        <v>13.5405757629</v>
      </c>
      <c r="V20" s="8">
        <v>88.103688509099996</v>
      </c>
      <c r="W20" s="8"/>
      <c r="X20" s="8">
        <f t="shared" si="6"/>
        <v>25.909170613883425</v>
      </c>
      <c r="Y20" s="8">
        <v>12.089078844099999</v>
      </c>
      <c r="Z20" s="8">
        <v>46.659459016500001</v>
      </c>
      <c r="AA20" s="8">
        <f t="shared" si="7"/>
        <v>33.415541295498514</v>
      </c>
      <c r="AB20" s="8">
        <v>26.698934708199999</v>
      </c>
      <c r="AC20" s="8">
        <v>79.899752250299997</v>
      </c>
    </row>
    <row r="21" spans="1:29">
      <c r="A21" s="7" t="s">
        <v>139</v>
      </c>
      <c r="B21" s="8">
        <v>3.8349897858788826</v>
      </c>
      <c r="C21" s="8">
        <f t="shared" si="0"/>
        <v>36.378380975784403</v>
      </c>
      <c r="D21" s="8">
        <v>13.1896484049</v>
      </c>
      <c r="E21" s="8">
        <v>36.256831808100003</v>
      </c>
      <c r="F21" s="8">
        <f t="shared" si="1"/>
        <v>12.333595459539374</v>
      </c>
      <c r="G21" s="8">
        <v>12.386310480300001</v>
      </c>
      <c r="H21" s="8">
        <v>100.4274100033</v>
      </c>
      <c r="I21" s="8">
        <v>3.9057073546930021</v>
      </c>
      <c r="J21" s="8">
        <f t="shared" si="2"/>
        <v>20.408039628046907</v>
      </c>
      <c r="K21" s="8">
        <v>7.7392390246999998</v>
      </c>
      <c r="L21" s="8">
        <v>37.922500964100003</v>
      </c>
      <c r="M21" s="8">
        <f t="shared" si="3"/>
        <v>16.46087473240684</v>
      </c>
      <c r="N21" s="8">
        <v>15.739592529899999</v>
      </c>
      <c r="O21" s="8">
        <v>95.618202469600007</v>
      </c>
      <c r="P21" s="8"/>
      <c r="Q21" s="8">
        <f t="shared" si="4"/>
        <v>22.531907581822395</v>
      </c>
      <c r="R21" s="8">
        <v>7.0055709614000001</v>
      </c>
      <c r="S21" s="8">
        <v>31.091779228899998</v>
      </c>
      <c r="T21" s="8">
        <f t="shared" si="5"/>
        <v>14.565010805195636</v>
      </c>
      <c r="U21" s="8">
        <v>12.853433388399999</v>
      </c>
      <c r="V21" s="8">
        <v>88.248704791999998</v>
      </c>
      <c r="W21" s="8"/>
      <c r="X21" s="8">
        <f t="shared" si="6"/>
        <v>27.138385197309656</v>
      </c>
      <c r="Y21" s="8">
        <v>12.58161617</v>
      </c>
      <c r="Z21" s="8">
        <v>46.360960972900003</v>
      </c>
      <c r="AA21" s="8">
        <f t="shared" si="7"/>
        <v>34.416322095376422</v>
      </c>
      <c r="AB21" s="8">
        <v>27.021165208300001</v>
      </c>
      <c r="AC21" s="8">
        <v>78.512646218900002</v>
      </c>
    </row>
    <row r="22" spans="1:29">
      <c r="A22" s="7" t="s">
        <v>140</v>
      </c>
      <c r="B22" s="8">
        <v>3.0264049120627217</v>
      </c>
      <c r="C22" s="8">
        <f t="shared" si="0"/>
        <v>37.235525851677458</v>
      </c>
      <c r="D22" s="8">
        <v>13.981973804100001</v>
      </c>
      <c r="E22" s="8">
        <v>37.550090899200001</v>
      </c>
      <c r="F22" s="8">
        <f t="shared" si="1"/>
        <v>16.859591787607386</v>
      </c>
      <c r="G22" s="8">
        <v>15.978927279200001</v>
      </c>
      <c r="H22" s="8">
        <v>94.776477867899999</v>
      </c>
      <c r="I22" s="8">
        <v>4.1253257891489245E-2</v>
      </c>
      <c r="J22" s="8">
        <f t="shared" si="2"/>
        <v>21.315059801333692</v>
      </c>
      <c r="K22" s="8">
        <v>7.8248776639999997</v>
      </c>
      <c r="L22" s="8">
        <v>36.710559280299996</v>
      </c>
      <c r="M22" s="8">
        <f t="shared" si="3"/>
        <v>20.925042332709452</v>
      </c>
      <c r="N22" s="8">
        <v>18.741558974699998</v>
      </c>
      <c r="O22" s="8">
        <v>89.565214142499997</v>
      </c>
      <c r="P22" s="8"/>
      <c r="Q22" s="8">
        <f t="shared" si="4"/>
        <v>21.035411459773297</v>
      </c>
      <c r="R22" s="8">
        <v>6.5398522876999996</v>
      </c>
      <c r="S22" s="8">
        <v>31.089728385899999</v>
      </c>
      <c r="T22" s="8">
        <f t="shared" si="5"/>
        <v>13.418302748190758</v>
      </c>
      <c r="U22" s="8">
        <v>11.6607618978</v>
      </c>
      <c r="V22" s="8">
        <v>86.901913875600002</v>
      </c>
      <c r="W22" s="8"/>
      <c r="X22" s="8">
        <f t="shared" si="6"/>
        <v>29.105156726174609</v>
      </c>
      <c r="Y22" s="8">
        <v>13.017915050699999</v>
      </c>
      <c r="Z22" s="8">
        <v>44.727177294299999</v>
      </c>
      <c r="AA22" s="8">
        <f t="shared" si="7"/>
        <v>34.074380987146156</v>
      </c>
      <c r="AB22" s="8">
        <v>25.7034770042</v>
      </c>
      <c r="AC22" s="8">
        <v>75.433437848500006</v>
      </c>
    </row>
    <row r="23" spans="1:29">
      <c r="A23" s="7" t="s">
        <v>141</v>
      </c>
      <c r="B23" s="8">
        <v>2.8078574015434778</v>
      </c>
      <c r="C23" s="8">
        <f t="shared" si="0"/>
        <v>43.104509217892655</v>
      </c>
      <c r="D23" s="8">
        <v>16.8677994098</v>
      </c>
      <c r="E23" s="8">
        <v>39.132331433200001</v>
      </c>
      <c r="F23" s="8">
        <f t="shared" si="1"/>
        <v>19.470787917049417</v>
      </c>
      <c r="G23" s="8">
        <v>18.310482432699999</v>
      </c>
      <c r="H23" s="8">
        <v>94.040788234700003</v>
      </c>
      <c r="I23" s="8">
        <v>3.8123888280791947E-2</v>
      </c>
      <c r="J23" s="8">
        <f t="shared" si="2"/>
        <v>20.574280516195358</v>
      </c>
      <c r="K23" s="8">
        <v>7.7738951672000001</v>
      </c>
      <c r="L23" s="8">
        <v>37.784529870100002</v>
      </c>
      <c r="M23" s="8">
        <f t="shared" si="3"/>
        <v>13.903087635185512</v>
      </c>
      <c r="N23" s="8">
        <v>13.9293985441</v>
      </c>
      <c r="O23" s="8">
        <v>100.1892450771</v>
      </c>
      <c r="P23" s="8">
        <v>1.1471290939254408</v>
      </c>
      <c r="Q23" s="8">
        <f t="shared" si="4"/>
        <v>21.665999341484447</v>
      </c>
      <c r="R23" s="8">
        <v>7.1647524438000003</v>
      </c>
      <c r="S23" s="8">
        <v>33.069106718199997</v>
      </c>
      <c r="T23" s="8">
        <f t="shared" si="5"/>
        <v>13.451785043921669</v>
      </c>
      <c r="U23" s="8">
        <v>11.790553642600001</v>
      </c>
      <c r="V23" s="8">
        <v>87.650476156899998</v>
      </c>
      <c r="W23" s="8">
        <v>3.9833429986194044</v>
      </c>
      <c r="X23" s="8">
        <f t="shared" si="6"/>
        <v>31.613365422768396</v>
      </c>
      <c r="Y23" s="8">
        <v>13.713690808000001</v>
      </c>
      <c r="Z23" s="8">
        <v>43.379408122500003</v>
      </c>
      <c r="AA23" s="8">
        <f t="shared" si="7"/>
        <v>37.936884229786088</v>
      </c>
      <c r="AB23" s="8">
        <v>27.646803095700001</v>
      </c>
      <c r="AC23" s="8">
        <v>72.875787395299994</v>
      </c>
    </row>
    <row r="24" spans="1:29">
      <c r="A24" s="7" t="s">
        <v>142</v>
      </c>
      <c r="B24" s="8">
        <v>2.8343037476213566</v>
      </c>
      <c r="C24" s="8">
        <f t="shared" si="0"/>
        <v>43.679013127258806</v>
      </c>
      <c r="D24" s="8">
        <v>17.6520428394</v>
      </c>
      <c r="E24" s="8">
        <v>40.413099050500001</v>
      </c>
      <c r="F24" s="8">
        <f t="shared" si="1"/>
        <v>17.579154930120769</v>
      </c>
      <c r="G24" s="8">
        <v>15.8289409718</v>
      </c>
      <c r="H24" s="8">
        <v>90.043810608200005</v>
      </c>
      <c r="I24" s="8">
        <v>3.9272165293151105E-2</v>
      </c>
      <c r="J24" s="8">
        <f t="shared" si="2"/>
        <v>21.534202725400363</v>
      </c>
      <c r="K24" s="8">
        <v>8.2301558622000002</v>
      </c>
      <c r="L24" s="8">
        <v>38.218994996699998</v>
      </c>
      <c r="M24" s="8">
        <f t="shared" si="3"/>
        <v>14.800741472226358</v>
      </c>
      <c r="N24" s="8">
        <v>14.094309663200001</v>
      </c>
      <c r="O24" s="8">
        <v>95.227051223399997</v>
      </c>
      <c r="P24" s="8">
        <v>1.7931758095794417</v>
      </c>
      <c r="Q24" s="8">
        <f t="shared" si="4"/>
        <v>24.199393349303907</v>
      </c>
      <c r="R24" s="8">
        <v>7.8336625759</v>
      </c>
      <c r="S24" s="8">
        <v>32.371318002999999</v>
      </c>
      <c r="T24" s="8">
        <f t="shared" si="5"/>
        <v>13.158968345391415</v>
      </c>
      <c r="U24" s="8">
        <v>11.6439413922</v>
      </c>
      <c r="V24" s="8">
        <v>88.486734572000003</v>
      </c>
      <c r="W24" s="8">
        <v>3.11691115532712</v>
      </c>
      <c r="X24" s="8">
        <f t="shared" si="6"/>
        <v>33.568689517586101</v>
      </c>
      <c r="Y24" s="8">
        <v>14.620538146199999</v>
      </c>
      <c r="Z24" s="8">
        <v>43.554092686700002</v>
      </c>
      <c r="AA24" s="8">
        <f t="shared" si="7"/>
        <v>40.9510021686378</v>
      </c>
      <c r="AB24" s="8">
        <v>29.150728763</v>
      </c>
      <c r="AC24" s="8">
        <v>71.184408730599998</v>
      </c>
    </row>
    <row r="25" spans="1:29">
      <c r="A25" s="7" t="s">
        <v>143</v>
      </c>
      <c r="B25" s="8">
        <v>2.8711296011117673</v>
      </c>
      <c r="C25" s="8">
        <f t="shared" si="0"/>
        <v>44.78495796282894</v>
      </c>
      <c r="D25" s="8">
        <v>18.593605678399999</v>
      </c>
      <c r="E25" s="8">
        <v>41.5175240174</v>
      </c>
      <c r="F25" s="8">
        <f t="shared" si="1"/>
        <v>20.795839399340448</v>
      </c>
      <c r="G25" s="8">
        <v>19.028872798799998</v>
      </c>
      <c r="H25" s="8">
        <v>91.503268675000001</v>
      </c>
      <c r="I25" s="8">
        <v>4.1480686751439289E-2</v>
      </c>
      <c r="J25" s="8">
        <f t="shared" si="2"/>
        <v>23.329419183589035</v>
      </c>
      <c r="K25" s="8">
        <v>8.9080349406000003</v>
      </c>
      <c r="L25" s="8">
        <v>38.183697890200001</v>
      </c>
      <c r="M25" s="8">
        <f t="shared" si="3"/>
        <v>35.575876053259528</v>
      </c>
      <c r="N25" s="8">
        <v>29.0404231809</v>
      </c>
      <c r="O25" s="8">
        <v>81.629537772800006</v>
      </c>
      <c r="P25" s="8">
        <v>1.5549035173445778</v>
      </c>
      <c r="Q25" s="8">
        <f t="shared" si="4"/>
        <v>28.268297571164624</v>
      </c>
      <c r="R25" s="8">
        <v>9.1772372985999997</v>
      </c>
      <c r="S25" s="8">
        <v>32.464768263800003</v>
      </c>
      <c r="T25" s="8">
        <f t="shared" si="5"/>
        <v>10.925891528576519</v>
      </c>
      <c r="U25" s="8">
        <v>9.8084264623999999</v>
      </c>
      <c r="V25" s="8">
        <v>89.772321432499993</v>
      </c>
      <c r="W25" s="8">
        <v>4.6642892251972574</v>
      </c>
      <c r="X25" s="8">
        <f t="shared" si="6"/>
        <v>34.940707982605637</v>
      </c>
      <c r="Y25" s="8">
        <v>15.2225172391</v>
      </c>
      <c r="Z25" s="8">
        <v>43.5667109169</v>
      </c>
      <c r="AA25" s="8">
        <f t="shared" si="7"/>
        <v>43.656614661858171</v>
      </c>
      <c r="AB25" s="8">
        <v>31.138435723299999</v>
      </c>
      <c r="AC25" s="8">
        <v>71.325813887500004</v>
      </c>
    </row>
    <row r="26" spans="1:29">
      <c r="A26" s="7" t="s">
        <v>144</v>
      </c>
      <c r="B26" s="8">
        <v>2.7521083053092479</v>
      </c>
      <c r="C26" s="8">
        <f t="shared" si="0"/>
        <v>47.656637303183729</v>
      </c>
      <c r="D26" s="8">
        <v>19.131123180300001</v>
      </c>
      <c r="E26" s="8">
        <v>40.143669933300004</v>
      </c>
      <c r="F26" s="8">
        <f t="shared" si="1"/>
        <v>20.550261855896174</v>
      </c>
      <c r="G26" s="8">
        <v>18.6713928094</v>
      </c>
      <c r="H26" s="8">
        <v>90.857201432899998</v>
      </c>
      <c r="I26" s="8">
        <v>3.7847066675811808E-2</v>
      </c>
      <c r="J26" s="8">
        <f t="shared" si="2"/>
        <v>22.778176263497219</v>
      </c>
      <c r="K26" s="8">
        <v>8.6291797875</v>
      </c>
      <c r="L26" s="8">
        <v>37.883541191699997</v>
      </c>
      <c r="M26" s="8">
        <f t="shared" si="3"/>
        <v>34.763480670962579</v>
      </c>
      <c r="N26" s="8">
        <v>27.758848726</v>
      </c>
      <c r="O26" s="8">
        <v>79.8506023857</v>
      </c>
      <c r="P26" s="8">
        <v>0.80645117775138242</v>
      </c>
      <c r="Q26" s="8">
        <f t="shared" si="4"/>
        <v>27.9017123300086</v>
      </c>
      <c r="R26" s="8">
        <v>9.7994125819000004</v>
      </c>
      <c r="S26" s="8">
        <v>35.121187065500003</v>
      </c>
      <c r="T26" s="8">
        <f t="shared" si="5"/>
        <v>12.38211397985466</v>
      </c>
      <c r="U26" s="8">
        <v>11.016798036899999</v>
      </c>
      <c r="V26" s="8">
        <v>88.973482676900005</v>
      </c>
      <c r="W26" s="8">
        <v>4.9160671809625009</v>
      </c>
      <c r="X26" s="8">
        <f t="shared" si="6"/>
        <v>35.182500460680558</v>
      </c>
      <c r="Y26" s="8">
        <v>15.130897213600001</v>
      </c>
      <c r="Z26" s="8">
        <v>43.006884148300003</v>
      </c>
      <c r="AA26" s="8">
        <f t="shared" si="7"/>
        <v>45.955779959928591</v>
      </c>
      <c r="AB26" s="8">
        <v>33.354036153300001</v>
      </c>
      <c r="AC26" s="8">
        <v>72.578544379799993</v>
      </c>
    </row>
    <row r="27" spans="1:29">
      <c r="A27" s="7" t="s">
        <v>145</v>
      </c>
      <c r="B27" s="8">
        <v>2.7614200918603613</v>
      </c>
      <c r="C27" s="8">
        <f t="shared" si="0"/>
        <v>47.808015683366008</v>
      </c>
      <c r="D27" s="8">
        <v>19.913235161399999</v>
      </c>
      <c r="E27" s="8">
        <v>41.652502988800002</v>
      </c>
      <c r="F27" s="8">
        <f t="shared" si="1"/>
        <v>20.053221263522161</v>
      </c>
      <c r="G27" s="8">
        <v>18.340073606600001</v>
      </c>
      <c r="H27" s="8">
        <v>91.456995190900003</v>
      </c>
      <c r="I27" s="8">
        <v>3.3978111190143254E-2</v>
      </c>
      <c r="J27" s="8">
        <f t="shared" si="2"/>
        <v>21.562451209975475</v>
      </c>
      <c r="K27" s="8">
        <v>8.8364484900000004</v>
      </c>
      <c r="L27" s="8">
        <v>40.980723406400003</v>
      </c>
      <c r="M27" s="8">
        <f t="shared" si="3"/>
        <v>41.190053918074923</v>
      </c>
      <c r="N27" s="8">
        <v>31.625161947300001</v>
      </c>
      <c r="O27" s="8">
        <v>76.778636925800001</v>
      </c>
      <c r="P27" s="8">
        <v>1.1031438448461435</v>
      </c>
      <c r="Q27" s="8">
        <f t="shared" si="4"/>
        <v>32.658088221652264</v>
      </c>
      <c r="R27" s="8">
        <v>11.5833486527</v>
      </c>
      <c r="S27" s="8">
        <v>35.468544803</v>
      </c>
      <c r="T27" s="8">
        <f t="shared" si="5"/>
        <v>13.420620472421662</v>
      </c>
      <c r="U27" s="8">
        <v>11.7747478805</v>
      </c>
      <c r="V27" s="8">
        <v>87.736240695399999</v>
      </c>
      <c r="W27" s="8">
        <v>4.673832481830611</v>
      </c>
      <c r="X27" s="8">
        <f t="shared" si="6"/>
        <v>35.087715532905413</v>
      </c>
      <c r="Y27" s="8">
        <v>15.064210560899999</v>
      </c>
      <c r="Z27" s="8">
        <v>42.933004705800002</v>
      </c>
      <c r="AA27" s="8">
        <f t="shared" si="7"/>
        <v>41.7941392481641</v>
      </c>
      <c r="AB27" s="8">
        <v>30.5218018369</v>
      </c>
      <c r="AC27" s="8">
        <v>73.0289040185</v>
      </c>
    </row>
    <row r="28" spans="1:29">
      <c r="A28" s="7" t="s">
        <v>146</v>
      </c>
      <c r="B28" s="8">
        <v>2.601283953472556</v>
      </c>
      <c r="C28" s="8">
        <f t="shared" si="0"/>
        <v>45.562376349682879</v>
      </c>
      <c r="D28" s="8">
        <v>18.7854490872</v>
      </c>
      <c r="E28" s="8">
        <v>41.230178476699997</v>
      </c>
      <c r="F28" s="8">
        <f t="shared" si="1"/>
        <v>20.963509304474549</v>
      </c>
      <c r="G28" s="8">
        <v>18.887098465099999</v>
      </c>
      <c r="H28" s="8">
        <v>90.095118096799993</v>
      </c>
      <c r="I28" s="8">
        <v>3.0341150860098587E-2</v>
      </c>
      <c r="J28" s="8">
        <f t="shared" si="2"/>
        <v>21.046436982950585</v>
      </c>
      <c r="K28" s="8">
        <v>8.5272855316000005</v>
      </c>
      <c r="L28" s="8">
        <v>40.5165279924</v>
      </c>
      <c r="M28" s="8">
        <f t="shared" si="3"/>
        <v>43.878369271412552</v>
      </c>
      <c r="N28" s="8">
        <v>34.293451892699998</v>
      </c>
      <c r="O28" s="8">
        <v>78.1557119422</v>
      </c>
      <c r="P28" s="8">
        <v>1.0802471497704542</v>
      </c>
      <c r="Q28" s="8">
        <f t="shared" si="4"/>
        <v>35.75820748257518</v>
      </c>
      <c r="R28" s="8">
        <v>12.8016366619</v>
      </c>
      <c r="S28" s="8">
        <v>35.800554790500001</v>
      </c>
      <c r="T28" s="8">
        <f t="shared" si="5"/>
        <v>14.638731996558679</v>
      </c>
      <c r="U28" s="8">
        <v>12.727141766000001</v>
      </c>
      <c r="V28" s="8">
        <v>86.9415586609</v>
      </c>
      <c r="W28" s="8">
        <v>5.4655944145575335</v>
      </c>
      <c r="X28" s="8">
        <f t="shared" si="6"/>
        <v>36.150731304422123</v>
      </c>
      <c r="Y28" s="8">
        <v>15.402198497800001</v>
      </c>
      <c r="Z28" s="8">
        <v>42.605496326199997</v>
      </c>
      <c r="AA28" s="8">
        <f t="shared" si="7"/>
        <v>44.075963849904419</v>
      </c>
      <c r="AB28" s="8">
        <v>31.273598168900001</v>
      </c>
      <c r="AC28" s="8">
        <v>70.953861100799998</v>
      </c>
    </row>
    <row r="29" spans="1:29">
      <c r="A29" s="7" t="s">
        <v>147</v>
      </c>
      <c r="B29" s="8">
        <v>2.5252262449654554</v>
      </c>
      <c r="C29" s="8">
        <f t="shared" si="0"/>
        <v>47.950750588999639</v>
      </c>
      <c r="D29" s="8">
        <v>19.5503487525</v>
      </c>
      <c r="E29" s="8">
        <v>40.771726223999998</v>
      </c>
      <c r="F29" s="8">
        <f t="shared" si="1"/>
        <v>22.433208599761894</v>
      </c>
      <c r="G29" s="8">
        <v>19.346144439900002</v>
      </c>
      <c r="H29" s="8">
        <v>86.238864823399993</v>
      </c>
      <c r="I29" s="8">
        <v>0.12271581737339021</v>
      </c>
      <c r="J29" s="8">
        <f t="shared" si="2"/>
        <v>22.981771575169333</v>
      </c>
      <c r="K29" s="8">
        <v>8.4436916425999993</v>
      </c>
      <c r="L29" s="8">
        <v>36.740821372200003</v>
      </c>
      <c r="M29" s="8">
        <f t="shared" si="3"/>
        <v>39.899261884410798</v>
      </c>
      <c r="N29" s="8">
        <v>31.2258208553</v>
      </c>
      <c r="O29" s="8">
        <v>78.2616504179</v>
      </c>
      <c r="P29" s="8">
        <v>0.79412334102933368</v>
      </c>
      <c r="Q29" s="8">
        <f t="shared" si="4"/>
        <v>37.977461787314596</v>
      </c>
      <c r="R29" s="8">
        <v>13.9923210195</v>
      </c>
      <c r="S29" s="8">
        <v>36.8437498479</v>
      </c>
      <c r="T29" s="8">
        <f t="shared" si="5"/>
        <v>15.970616407425728</v>
      </c>
      <c r="U29" s="8">
        <v>13.5433084603</v>
      </c>
      <c r="V29" s="8">
        <v>84.801413513400007</v>
      </c>
      <c r="W29" s="8">
        <v>5.7253347651815956</v>
      </c>
      <c r="X29" s="8">
        <f t="shared" si="6"/>
        <v>37.592041868946126</v>
      </c>
      <c r="Y29" s="8">
        <v>15.9629155294</v>
      </c>
      <c r="Z29" s="8">
        <v>42.463550091400002</v>
      </c>
      <c r="AA29" s="8">
        <f t="shared" si="7"/>
        <v>44.312167194913037</v>
      </c>
      <c r="AB29" s="8">
        <v>31.293703164699998</v>
      </c>
      <c r="AC29" s="8">
        <v>70.621017083300003</v>
      </c>
    </row>
    <row r="30" spans="1:29">
      <c r="A30" s="7" t="s">
        <v>148</v>
      </c>
      <c r="B30" s="8">
        <v>2.1506531757454566</v>
      </c>
      <c r="C30" s="8">
        <f t="shared" si="0"/>
        <v>45.012868505737231</v>
      </c>
      <c r="D30" s="8">
        <v>18.607949510400001</v>
      </c>
      <c r="E30" s="8">
        <v>41.339177280000001</v>
      </c>
      <c r="F30" s="8">
        <f t="shared" si="1"/>
        <v>23.571084685443019</v>
      </c>
      <c r="G30" s="8">
        <v>19.771190165</v>
      </c>
      <c r="H30" s="8">
        <v>83.879000176900007</v>
      </c>
      <c r="I30" s="8">
        <v>0.14690474090363567</v>
      </c>
      <c r="J30" s="8">
        <f t="shared" si="2"/>
        <v>22.793925315967172</v>
      </c>
      <c r="K30" s="8">
        <v>8.8853378772999996</v>
      </c>
      <c r="L30" s="8">
        <v>38.981166052500001</v>
      </c>
      <c r="M30" s="8">
        <f t="shared" si="3"/>
        <v>41.657847901695163</v>
      </c>
      <c r="N30" s="8">
        <v>32.381478231800003</v>
      </c>
      <c r="O30" s="8">
        <v>77.731999762000001</v>
      </c>
      <c r="P30" s="8">
        <v>0.40138312041786572</v>
      </c>
      <c r="Q30" s="8">
        <f t="shared" si="4"/>
        <v>41.04546476052802</v>
      </c>
      <c r="R30" s="8">
        <v>14.8864123173</v>
      </c>
      <c r="S30" s="8">
        <v>36.268105146700002</v>
      </c>
      <c r="T30" s="8">
        <f t="shared" si="5"/>
        <v>17.07065157003089</v>
      </c>
      <c r="U30" s="8">
        <v>14.5288763386</v>
      </c>
      <c r="V30" s="8">
        <v>85.110262364600004</v>
      </c>
      <c r="W30" s="8">
        <v>7.9830082798016315</v>
      </c>
      <c r="X30" s="8">
        <f t="shared" si="6"/>
        <v>37.514018523922566</v>
      </c>
      <c r="Y30" s="8">
        <v>15.972278624599999</v>
      </c>
      <c r="Z30" s="8">
        <v>42.576826618600002</v>
      </c>
      <c r="AA30" s="8">
        <f t="shared" si="7"/>
        <v>47.660139287614918</v>
      </c>
      <c r="AB30" s="8">
        <v>35.107144948299997</v>
      </c>
      <c r="AC30" s="8">
        <v>73.661440090300005</v>
      </c>
    </row>
    <row r="31" spans="1:29">
      <c r="A31" s="7" t="s">
        <v>149</v>
      </c>
      <c r="B31" s="8">
        <v>1.8152971354731615</v>
      </c>
      <c r="C31" s="8">
        <f t="shared" si="0"/>
        <v>39.512794180074437</v>
      </c>
      <c r="D31" s="8">
        <v>16.333198403800001</v>
      </c>
      <c r="E31" s="8">
        <v>41.336480354599999</v>
      </c>
      <c r="F31" s="8">
        <f t="shared" si="1"/>
        <v>20.295365513177</v>
      </c>
      <c r="G31" s="8">
        <v>17.2670151829</v>
      </c>
      <c r="H31" s="8">
        <v>85.078611526800003</v>
      </c>
      <c r="I31" s="8">
        <v>0.32650405152425543</v>
      </c>
      <c r="J31" s="8">
        <f t="shared" si="2"/>
        <v>21.91961534875735</v>
      </c>
      <c r="K31" s="8">
        <v>9.0703474233999994</v>
      </c>
      <c r="L31" s="8">
        <v>41.3800483224</v>
      </c>
      <c r="M31" s="8">
        <f t="shared" si="3"/>
        <v>41.811239668759072</v>
      </c>
      <c r="N31" s="8">
        <v>32.633583659899998</v>
      </c>
      <c r="O31" s="8">
        <v>78.049787374000005</v>
      </c>
      <c r="P31" s="8">
        <v>0.17181303166940279</v>
      </c>
      <c r="Q31" s="8">
        <f t="shared" si="4"/>
        <v>45.389585041613856</v>
      </c>
      <c r="R31" s="8">
        <v>16.820967932199999</v>
      </c>
      <c r="S31" s="8">
        <v>37.059091676599998</v>
      </c>
      <c r="T31" s="8">
        <f t="shared" si="5"/>
        <v>19.053872913031451</v>
      </c>
      <c r="U31" s="8">
        <v>15.734955985799999</v>
      </c>
      <c r="V31" s="8">
        <v>82.581405143300003</v>
      </c>
      <c r="W31" s="8">
        <v>6.8647020321809959</v>
      </c>
      <c r="X31" s="8">
        <f t="shared" si="6"/>
        <v>36.446640591794342</v>
      </c>
      <c r="Y31" s="8">
        <v>15.3139201107</v>
      </c>
      <c r="Z31" s="8">
        <v>42.017370770100001</v>
      </c>
      <c r="AA31" s="8">
        <f t="shared" si="7"/>
        <v>41.573934391115529</v>
      </c>
      <c r="AB31" s="8">
        <v>31.8037779842</v>
      </c>
      <c r="AC31" s="8">
        <v>76.499322111300003</v>
      </c>
    </row>
    <row r="32" spans="1:29">
      <c r="A32" s="7" t="s">
        <v>150</v>
      </c>
      <c r="B32" s="8">
        <v>1.3671940539284733</v>
      </c>
      <c r="C32" s="8">
        <f t="shared" si="0"/>
        <v>37.167483503766256</v>
      </c>
      <c r="D32" s="8">
        <v>15.3468659148</v>
      </c>
      <c r="E32" s="8">
        <v>41.2911084315</v>
      </c>
      <c r="F32" s="8">
        <f t="shared" si="1"/>
        <v>24.447248066246271</v>
      </c>
      <c r="G32" s="8">
        <v>20.125625047900002</v>
      </c>
      <c r="H32" s="8">
        <v>82.322660584800005</v>
      </c>
      <c r="I32" s="8">
        <v>0.64421190050474009</v>
      </c>
      <c r="J32" s="8">
        <f t="shared" si="2"/>
        <v>24.509269976034005</v>
      </c>
      <c r="K32" s="8">
        <v>10.529991083400001</v>
      </c>
      <c r="L32" s="8">
        <v>42.963299574799997</v>
      </c>
      <c r="M32" s="8">
        <f t="shared" si="3"/>
        <v>48.039477247280715</v>
      </c>
      <c r="N32" s="8">
        <v>35.444877222199999</v>
      </c>
      <c r="O32" s="8">
        <v>73.782812081299994</v>
      </c>
      <c r="P32" s="8">
        <v>0.14759595868994943</v>
      </c>
      <c r="Q32" s="8">
        <f t="shared" si="4"/>
        <v>48.39029308826899</v>
      </c>
      <c r="R32" s="8">
        <v>18.078553576899999</v>
      </c>
      <c r="S32" s="8">
        <v>37.359876171700002</v>
      </c>
      <c r="T32" s="8">
        <f t="shared" si="5"/>
        <v>22.549125056063268</v>
      </c>
      <c r="U32" s="8">
        <v>18.989150275099998</v>
      </c>
      <c r="V32" s="8">
        <v>84.2123595833</v>
      </c>
      <c r="W32" s="8">
        <v>5.6784630923506532</v>
      </c>
      <c r="X32" s="8">
        <f t="shared" si="6"/>
        <v>35.280810492725749</v>
      </c>
      <c r="Y32" s="8">
        <v>15.116860997</v>
      </c>
      <c r="Z32" s="8">
        <v>42.847261119800002</v>
      </c>
      <c r="AA32" s="8">
        <f t="shared" si="7"/>
        <v>45.585331746605576</v>
      </c>
      <c r="AB32" s="8">
        <v>33.8571339342</v>
      </c>
      <c r="AC32" s="8">
        <v>74.271991969699997</v>
      </c>
    </row>
    <row r="33" spans="1:29">
      <c r="A33" s="7" t="s">
        <v>151</v>
      </c>
      <c r="B33" s="8">
        <v>1.3568606870063402</v>
      </c>
      <c r="C33" s="8">
        <f t="shared" si="0"/>
        <v>38.359769276761874</v>
      </c>
      <c r="D33" s="8">
        <v>15.623346359899999</v>
      </c>
      <c r="E33" s="8">
        <v>40.728468013399997</v>
      </c>
      <c r="F33" s="8">
        <f t="shared" si="1"/>
        <v>18.478665137841592</v>
      </c>
      <c r="G33" s="8">
        <v>16.194057133099999</v>
      </c>
      <c r="H33" s="8">
        <v>87.636509522200001</v>
      </c>
      <c r="I33" s="8">
        <v>0.58607519607994352</v>
      </c>
      <c r="J33" s="8">
        <f t="shared" si="2"/>
        <v>24.358227068522968</v>
      </c>
      <c r="K33" s="8">
        <v>10.074242907</v>
      </c>
      <c r="L33" s="8">
        <v>41.3586870615</v>
      </c>
      <c r="M33" s="8">
        <f t="shared" si="3"/>
        <v>39.278611787974285</v>
      </c>
      <c r="N33" s="8">
        <v>29.0269819562</v>
      </c>
      <c r="O33" s="8">
        <v>73.900223645599993</v>
      </c>
      <c r="P33" s="8">
        <v>0.23183884466076982</v>
      </c>
      <c r="Q33" s="8">
        <f t="shared" si="4"/>
        <v>54.151309133279327</v>
      </c>
      <c r="R33" s="8">
        <v>19.862082851299999</v>
      </c>
      <c r="S33" s="8">
        <v>36.678859974399998</v>
      </c>
      <c r="T33" s="8">
        <f t="shared" si="5"/>
        <v>34.048519154684108</v>
      </c>
      <c r="U33" s="8">
        <v>22.915573257199998</v>
      </c>
      <c r="V33" s="8">
        <v>67.302701633200002</v>
      </c>
      <c r="W33" s="8">
        <v>7.1248816838969553</v>
      </c>
      <c r="X33" s="8">
        <f t="shared" si="6"/>
        <v>35.044567311479163</v>
      </c>
      <c r="Y33" s="8">
        <v>14.8037890603</v>
      </c>
      <c r="Z33" s="8">
        <v>42.242750291999997</v>
      </c>
      <c r="AA33" s="8">
        <f t="shared" si="7"/>
        <v>44.992341604037897</v>
      </c>
      <c r="AB33" s="8">
        <v>32.643982745599999</v>
      </c>
      <c r="AC33" s="8">
        <v>72.554531686499999</v>
      </c>
    </row>
    <row r="34" spans="1:29">
      <c r="A34" s="7" t="s">
        <v>152</v>
      </c>
      <c r="B34" s="8">
        <v>1.2505834102834912</v>
      </c>
      <c r="C34" s="8">
        <f t="shared" si="0"/>
        <v>40.455973044734932</v>
      </c>
      <c r="D34" s="8">
        <v>16.1062728546</v>
      </c>
      <c r="E34" s="8">
        <v>39.811853831299999</v>
      </c>
      <c r="F34" s="8">
        <f t="shared" si="1"/>
        <v>17.970191180540553</v>
      </c>
      <c r="G34" s="8">
        <v>15.9717642269</v>
      </c>
      <c r="H34" s="8">
        <v>88.879211503299999</v>
      </c>
      <c r="I34" s="8">
        <v>1.3351146160430762</v>
      </c>
      <c r="J34" s="8">
        <f t="shared" si="2"/>
        <v>24.497364503801709</v>
      </c>
      <c r="K34" s="8">
        <v>9.9290634705999992</v>
      </c>
      <c r="L34" s="8">
        <v>40.531149663299999</v>
      </c>
      <c r="M34" s="8">
        <f t="shared" si="3"/>
        <v>41.917881049558645</v>
      </c>
      <c r="N34" s="8">
        <v>30.465719288199999</v>
      </c>
      <c r="O34" s="8">
        <v>72.679530847899997</v>
      </c>
      <c r="P34" s="8">
        <v>0.21187336853080019</v>
      </c>
      <c r="Q34" s="8">
        <f t="shared" si="4"/>
        <v>54.46045541019037</v>
      </c>
      <c r="R34" s="8">
        <v>19.7213119699</v>
      </c>
      <c r="S34" s="8">
        <v>36.212168666899998</v>
      </c>
      <c r="T34" s="8">
        <f t="shared" si="5"/>
        <v>46.302195755970679</v>
      </c>
      <c r="U34" s="8">
        <v>29.187597559099999</v>
      </c>
      <c r="V34" s="8">
        <v>63.037178005400001</v>
      </c>
      <c r="W34" s="8">
        <v>6.3450144088901652</v>
      </c>
      <c r="X34" s="8">
        <f t="shared" si="6"/>
        <v>36.356119704758555</v>
      </c>
      <c r="Y34" s="8">
        <v>15.082288028400001</v>
      </c>
      <c r="Z34" s="8">
        <v>41.484867336999997</v>
      </c>
      <c r="AA34" s="8">
        <f t="shared" si="7"/>
        <v>37.113257330650029</v>
      </c>
      <c r="AB34" s="8">
        <v>26.8174885247</v>
      </c>
      <c r="AC34" s="8">
        <v>72.258514755999997</v>
      </c>
    </row>
    <row r="35" spans="1:29">
      <c r="A35" s="7" t="s">
        <v>153</v>
      </c>
      <c r="B35" s="8">
        <v>1.2259675351738601</v>
      </c>
      <c r="C35" s="8">
        <f t="shared" si="0"/>
        <v>39.946686539776294</v>
      </c>
      <c r="D35" s="8">
        <v>16.005627993200001</v>
      </c>
      <c r="E35" s="8">
        <v>40.067473374199999</v>
      </c>
      <c r="F35" s="8">
        <f t="shared" si="1"/>
        <v>20.218925491553382</v>
      </c>
      <c r="G35" s="8">
        <v>17.361269439600001</v>
      </c>
      <c r="H35" s="8">
        <v>85.866429681699998</v>
      </c>
      <c r="I35" s="8">
        <v>0.62543081931345723</v>
      </c>
      <c r="J35" s="8">
        <f t="shared" si="2"/>
        <v>21.469765472061518</v>
      </c>
      <c r="K35" s="8">
        <v>8.3588594505000007</v>
      </c>
      <c r="L35" s="8">
        <v>38.933166090599997</v>
      </c>
      <c r="M35" s="8">
        <f t="shared" si="3"/>
        <v>50.227233608312062</v>
      </c>
      <c r="N35" s="8">
        <v>35.250842878699999</v>
      </c>
      <c r="O35" s="8">
        <v>70.182728265700007</v>
      </c>
      <c r="P35" s="8">
        <v>0.45975372925081814</v>
      </c>
      <c r="Q35" s="8">
        <f t="shared" si="4"/>
        <v>54.249733145431144</v>
      </c>
      <c r="R35" s="8">
        <v>20.092354044899999</v>
      </c>
      <c r="S35" s="8">
        <v>37.036779500900003</v>
      </c>
      <c r="T35" s="8">
        <f t="shared" si="5"/>
        <v>47.159057860562356</v>
      </c>
      <c r="U35" s="8">
        <v>29.8802036939</v>
      </c>
      <c r="V35" s="8">
        <v>63.360476331500003</v>
      </c>
      <c r="W35" s="8">
        <v>6.4176613250862218</v>
      </c>
      <c r="X35" s="8">
        <f t="shared" si="6"/>
        <v>35.647525363514667</v>
      </c>
      <c r="Y35" s="8">
        <v>14.753232328099999</v>
      </c>
      <c r="Z35" s="8">
        <v>41.386413720599997</v>
      </c>
      <c r="AA35" s="8">
        <f t="shared" si="7"/>
        <v>34.359865997171674</v>
      </c>
      <c r="AB35" s="8">
        <v>24.198323852800002</v>
      </c>
      <c r="AC35" s="8">
        <v>70.426129877199998</v>
      </c>
    </row>
    <row r="36" spans="1:29">
      <c r="A36" s="7" t="s">
        <v>154</v>
      </c>
      <c r="B36" s="8">
        <v>1.138862194326387</v>
      </c>
      <c r="C36" s="8">
        <f t="shared" si="0"/>
        <v>40.227366141524719</v>
      </c>
      <c r="D36" s="8">
        <v>16.431467516200001</v>
      </c>
      <c r="E36" s="8">
        <v>40.846491063800002</v>
      </c>
      <c r="F36" s="8">
        <f t="shared" si="1"/>
        <v>22.487773488839149</v>
      </c>
      <c r="G36" s="8">
        <v>18.895451674</v>
      </c>
      <c r="H36" s="8">
        <v>84.025444686100002</v>
      </c>
      <c r="I36" s="8">
        <v>0.53287821614493003</v>
      </c>
      <c r="J36" s="8">
        <f t="shared" si="2"/>
        <v>19.423560327469595</v>
      </c>
      <c r="K36" s="8">
        <v>8.1087117379000002</v>
      </c>
      <c r="L36" s="8">
        <v>41.746783808899998</v>
      </c>
      <c r="M36" s="8">
        <f t="shared" si="3"/>
        <v>44.888140451457843</v>
      </c>
      <c r="N36" s="8">
        <v>34.015866560399999</v>
      </c>
      <c r="O36" s="8">
        <v>75.779184030099998</v>
      </c>
      <c r="P36" s="8">
        <v>2.7337524398891095</v>
      </c>
      <c r="Q36" s="8">
        <f t="shared" si="4"/>
        <v>52.267176632954339</v>
      </c>
      <c r="R36" s="8">
        <v>19.9159137515</v>
      </c>
      <c r="S36" s="8">
        <v>38.1040550389</v>
      </c>
      <c r="T36" s="8">
        <f t="shared" si="5"/>
        <v>47.591152065310773</v>
      </c>
      <c r="U36" s="8">
        <v>31.515719797300001</v>
      </c>
      <c r="V36" s="8">
        <v>66.221804746499998</v>
      </c>
      <c r="W36" s="8">
        <v>6.4244071359738752</v>
      </c>
      <c r="X36" s="8">
        <f t="shared" si="6"/>
        <v>34.425624046530693</v>
      </c>
      <c r="Y36" s="8">
        <v>14.835026210100001</v>
      </c>
      <c r="Z36" s="8">
        <v>43.092976876900003</v>
      </c>
      <c r="AA36" s="8">
        <f t="shared" si="7"/>
        <v>33.016765609473723</v>
      </c>
      <c r="AB36" s="8">
        <v>23.6443373838</v>
      </c>
      <c r="AC36" s="8">
        <v>71.613124263800003</v>
      </c>
    </row>
    <row r="37" spans="1:29">
      <c r="A37" s="7" t="s">
        <v>155</v>
      </c>
      <c r="B37" s="8">
        <v>2.2455291227343395</v>
      </c>
      <c r="C37" s="8">
        <f t="shared" si="0"/>
        <v>38.780946984428191</v>
      </c>
      <c r="D37" s="8">
        <v>16.3487016584</v>
      </c>
      <c r="E37" s="8">
        <v>42.1565302801</v>
      </c>
      <c r="F37" s="8">
        <f t="shared" si="1"/>
        <v>25.335403711218422</v>
      </c>
      <c r="G37" s="8">
        <v>21.039702114400001</v>
      </c>
      <c r="H37" s="8">
        <v>83.044668852399994</v>
      </c>
      <c r="I37" s="8">
        <v>0.34171181391738764</v>
      </c>
      <c r="J37" s="8">
        <f t="shared" si="2"/>
        <v>19.128423623248004</v>
      </c>
      <c r="K37" s="8">
        <v>8.1373014457000004</v>
      </c>
      <c r="L37" s="8">
        <v>42.540366137699998</v>
      </c>
      <c r="M37" s="8">
        <f t="shared" si="3"/>
        <v>46.847767020698122</v>
      </c>
      <c r="N37" s="8">
        <v>33.359575642000003</v>
      </c>
      <c r="O37" s="8">
        <v>71.208464700700006</v>
      </c>
      <c r="P37" s="8">
        <v>0.42541357128377888</v>
      </c>
      <c r="Q37" s="8">
        <f t="shared" si="4"/>
        <v>52.893657933879176</v>
      </c>
      <c r="R37" s="8">
        <v>19.9306965219</v>
      </c>
      <c r="S37" s="8">
        <v>37.680692356000002</v>
      </c>
      <c r="T37" s="8">
        <f t="shared" si="5"/>
        <v>47.054787214595464</v>
      </c>
      <c r="U37" s="8">
        <v>31.719576720599999</v>
      </c>
      <c r="V37" s="8">
        <v>67.409882390800007</v>
      </c>
      <c r="W37" s="8">
        <v>6.4445220952721485</v>
      </c>
      <c r="X37" s="8">
        <f t="shared" si="6"/>
        <v>33.760255146180789</v>
      </c>
      <c r="Y37" s="8">
        <v>14.651239091200001</v>
      </c>
      <c r="Z37" s="8">
        <v>43.397892070899999</v>
      </c>
      <c r="AA37" s="8">
        <f t="shared" si="7"/>
        <v>33.066812118681284</v>
      </c>
      <c r="AB37" s="8">
        <v>23.8315469128</v>
      </c>
      <c r="AC37" s="8">
        <v>72.070893399900001</v>
      </c>
    </row>
    <row r="38" spans="1:29">
      <c r="A38" s="7" t="s">
        <v>156</v>
      </c>
      <c r="B38" s="8">
        <v>2.2017801321625901</v>
      </c>
      <c r="C38" s="8">
        <f t="shared" si="0"/>
        <v>40.202604031699948</v>
      </c>
      <c r="D38" s="8">
        <v>17.019160940599999</v>
      </c>
      <c r="E38" s="8">
        <v>42.333479013400002</v>
      </c>
      <c r="F38" s="8">
        <f t="shared" si="1"/>
        <v>22.652489236369146</v>
      </c>
      <c r="G38" s="8">
        <v>19.098807742599998</v>
      </c>
      <c r="H38" s="8">
        <v>84.312181073399998</v>
      </c>
      <c r="I38" s="8">
        <v>0.75186226467134798</v>
      </c>
      <c r="J38" s="8">
        <f t="shared" si="2"/>
        <v>19.523814228462797</v>
      </c>
      <c r="K38" s="8">
        <v>8.5105006643000003</v>
      </c>
      <c r="L38" s="8">
        <v>43.590358752199997</v>
      </c>
      <c r="M38" s="8">
        <f t="shared" si="3"/>
        <v>52.668904489979774</v>
      </c>
      <c r="N38" s="8">
        <v>36.0832091304</v>
      </c>
      <c r="O38" s="8">
        <v>68.509511408700007</v>
      </c>
      <c r="P38" s="8">
        <v>0.61785610134261804</v>
      </c>
      <c r="Q38" s="8">
        <f t="shared" si="4"/>
        <v>53.407648776284567</v>
      </c>
      <c r="R38" s="8">
        <v>20.6722452287</v>
      </c>
      <c r="S38" s="8">
        <v>38.706525567699998</v>
      </c>
      <c r="T38" s="8">
        <f t="shared" si="5"/>
        <v>50.88034309727513</v>
      </c>
      <c r="U38" s="8">
        <v>34.683853659699999</v>
      </c>
      <c r="V38" s="8">
        <v>68.167491703799996</v>
      </c>
      <c r="W38" s="8">
        <v>6.8182036852154901</v>
      </c>
      <c r="X38" s="8">
        <f t="shared" si="6"/>
        <v>34.466652338616328</v>
      </c>
      <c r="Y38" s="8">
        <v>15.2204994227</v>
      </c>
      <c r="Z38" s="8">
        <v>44.1600747098</v>
      </c>
      <c r="AA38" s="8">
        <f t="shared" si="7"/>
        <v>33.186251966092648</v>
      </c>
      <c r="AB38" s="8">
        <v>24.6557106775</v>
      </c>
      <c r="AC38" s="8">
        <v>74.294954135500006</v>
      </c>
    </row>
  </sheetData>
  <phoneticPr fontId="2"/>
  <pageMargins left="0.7" right="0.7" top="0.75" bottom="0.75" header="0.3" footer="0.3"/>
  <pageSetup paperSize="9" orientation="portrait" horizontalDpi="0" verticalDpi="0" r:id="rId1"/>
  <ignoredErrors>
    <ignoredError sqref="A3:A3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Normal="100" workbookViewId="0">
      <selection sqref="A1:F16"/>
    </sheetView>
  </sheetViews>
  <sheetFormatPr defaultRowHeight="12.75"/>
  <cols>
    <col min="1" max="1" width="1.625" style="71" customWidth="1"/>
    <col min="2" max="5" width="22.5" style="108" customWidth="1"/>
    <col min="6" max="6" width="1.625" style="108" customWidth="1"/>
    <col min="7" max="10" width="9" style="108" customWidth="1"/>
    <col min="11" max="11" width="1.625" style="71" customWidth="1"/>
    <col min="12" max="12" width="5.875" style="71" customWidth="1"/>
    <col min="13" max="16384" width="9" style="71"/>
  </cols>
  <sheetData>
    <row r="1" spans="1:13" ht="6" customHeight="1" thickBot="1"/>
    <row r="2" spans="1:13" ht="14.25" customHeight="1" thickTop="1">
      <c r="B2" s="115" t="s">
        <v>162</v>
      </c>
      <c r="C2" s="116" t="s">
        <v>3</v>
      </c>
      <c r="D2" s="116" t="s">
        <v>9</v>
      </c>
      <c r="E2" s="116" t="s">
        <v>4</v>
      </c>
    </row>
    <row r="3" spans="1:13" ht="14.25" customHeight="1">
      <c r="B3" s="117" t="s">
        <v>176</v>
      </c>
      <c r="C3" s="109" t="s">
        <v>23</v>
      </c>
      <c r="D3" s="109">
        <v>0.54</v>
      </c>
      <c r="E3" s="110" t="s">
        <v>30</v>
      </c>
    </row>
    <row r="4" spans="1:13" ht="14.25" customHeight="1">
      <c r="B4" s="118"/>
      <c r="C4" s="111" t="s">
        <v>10</v>
      </c>
      <c r="D4" s="111" t="s">
        <v>21</v>
      </c>
      <c r="E4" s="111" t="s">
        <v>31</v>
      </c>
    </row>
    <row r="5" spans="1:13" s="108" customFormat="1" ht="14.25" customHeight="1">
      <c r="A5" s="71"/>
      <c r="B5" s="119" t="s">
        <v>177</v>
      </c>
      <c r="C5" s="112">
        <v>-3.0000000000000001E-3</v>
      </c>
      <c r="D5" s="112" t="s">
        <v>22</v>
      </c>
      <c r="E5" s="113" t="s">
        <v>33</v>
      </c>
      <c r="K5" s="71"/>
      <c r="L5" s="71"/>
      <c r="M5" s="71"/>
    </row>
    <row r="6" spans="1:13" s="108" customFormat="1" ht="14.25" customHeight="1">
      <c r="A6" s="71"/>
      <c r="B6" s="118"/>
      <c r="C6" s="111" t="s">
        <v>11</v>
      </c>
      <c r="D6" s="111" t="s">
        <v>24</v>
      </c>
      <c r="E6" s="111" t="s">
        <v>32</v>
      </c>
      <c r="K6" s="71"/>
      <c r="L6" s="71"/>
      <c r="M6" s="71"/>
    </row>
    <row r="7" spans="1:13" s="108" customFormat="1" ht="14.25" customHeight="1">
      <c r="A7" s="71"/>
      <c r="B7" s="119" t="s">
        <v>178</v>
      </c>
      <c r="C7" s="112" t="s">
        <v>13</v>
      </c>
      <c r="D7" s="112">
        <v>4.0670000000000002</v>
      </c>
      <c r="E7" s="112" t="s">
        <v>34</v>
      </c>
      <c r="K7" s="71"/>
      <c r="L7" s="71"/>
      <c r="M7" s="71"/>
    </row>
    <row r="8" spans="1:13" s="108" customFormat="1" ht="14.25" customHeight="1" thickBot="1">
      <c r="A8" s="71"/>
      <c r="B8" s="120"/>
      <c r="C8" s="114" t="s">
        <v>12</v>
      </c>
      <c r="D8" s="114" t="s">
        <v>25</v>
      </c>
      <c r="E8" s="114" t="s">
        <v>35</v>
      </c>
      <c r="K8" s="71"/>
      <c r="L8" s="71"/>
      <c r="M8" s="71"/>
    </row>
    <row r="9" spans="1:13" ht="14.25" customHeight="1" thickTop="1">
      <c r="B9" s="117" t="s">
        <v>17</v>
      </c>
      <c r="C9" s="109">
        <v>-6.0000000000000001E-3</v>
      </c>
      <c r="D9" s="109">
        <v>-13.781000000000001</v>
      </c>
      <c r="E9" s="110" t="s">
        <v>36</v>
      </c>
    </row>
    <row r="10" spans="1:13" ht="14.25" customHeight="1">
      <c r="B10" s="118"/>
      <c r="C10" s="111" t="s">
        <v>14</v>
      </c>
      <c r="D10" s="111" t="s">
        <v>26</v>
      </c>
      <c r="E10" s="111" t="s">
        <v>37</v>
      </c>
    </row>
    <row r="11" spans="1:13" ht="14.25" customHeight="1">
      <c r="B11" s="119" t="s">
        <v>15</v>
      </c>
      <c r="C11" s="112">
        <v>6.0000000000000001E-3</v>
      </c>
      <c r="D11" s="112">
        <v>0.11799999999999999</v>
      </c>
      <c r="E11" s="113" t="s">
        <v>33</v>
      </c>
    </row>
    <row r="12" spans="1:13" ht="14.25" customHeight="1">
      <c r="B12" s="118"/>
      <c r="C12" s="111" t="s">
        <v>16</v>
      </c>
      <c r="D12" s="111" t="s">
        <v>27</v>
      </c>
      <c r="E12" s="111" t="s">
        <v>38</v>
      </c>
    </row>
    <row r="13" spans="1:13" ht="14.25" customHeight="1">
      <c r="B13" s="119" t="s">
        <v>18</v>
      </c>
      <c r="C13" s="112" t="s">
        <v>19</v>
      </c>
      <c r="D13" s="112" t="s">
        <v>28</v>
      </c>
      <c r="E13" s="112">
        <v>0</v>
      </c>
    </row>
    <row r="14" spans="1:13" ht="14.25" customHeight="1">
      <c r="B14" s="118"/>
      <c r="C14" s="111" t="s">
        <v>20</v>
      </c>
      <c r="D14" s="111" t="s">
        <v>29</v>
      </c>
      <c r="E14" s="111" t="s">
        <v>39</v>
      </c>
    </row>
    <row r="15" spans="1:13" ht="14.25" customHeight="1" thickBot="1">
      <c r="B15" s="121" t="s">
        <v>5</v>
      </c>
      <c r="C15" s="114">
        <v>0.81100000000000005</v>
      </c>
      <c r="D15" s="114">
        <v>0.98199999999999998</v>
      </c>
      <c r="E15" s="114">
        <v>0.96799999999999997</v>
      </c>
    </row>
    <row r="16" spans="1:13" ht="6" customHeight="1" thickTop="1"/>
  </sheetData>
  <mergeCells count="6">
    <mergeCell ref="B13:B14"/>
    <mergeCell ref="B3:B4"/>
    <mergeCell ref="B5:B6"/>
    <mergeCell ref="B7:B8"/>
    <mergeCell ref="B9:B10"/>
    <mergeCell ref="B11:B12"/>
  </mergeCells>
  <phoneticPr fontId="2"/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  <ignoredErrors>
    <ignoredError sqref="E5 E9 E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Normal="100" workbookViewId="0">
      <selection sqref="A1:E14"/>
    </sheetView>
  </sheetViews>
  <sheetFormatPr defaultRowHeight="12.75"/>
  <cols>
    <col min="1" max="1" width="1.625" style="71" customWidth="1"/>
    <col min="2" max="4" width="28.625" style="108" customWidth="1"/>
    <col min="5" max="5" width="1.625" style="108" customWidth="1"/>
    <col min="6" max="9" width="9" style="108" customWidth="1"/>
    <col min="10" max="10" width="1.625" style="71" customWidth="1"/>
    <col min="11" max="11" width="5.875" style="71" customWidth="1"/>
    <col min="12" max="16384" width="9" style="71"/>
  </cols>
  <sheetData>
    <row r="1" spans="1:12" ht="6" customHeight="1" thickBot="1"/>
    <row r="2" spans="1:12" ht="14.25" customHeight="1" thickTop="1">
      <c r="B2" s="115" t="s">
        <v>163</v>
      </c>
      <c r="C2" s="116" t="s">
        <v>0</v>
      </c>
      <c r="D2" s="116" t="s">
        <v>2</v>
      </c>
    </row>
    <row r="3" spans="1:12" ht="14.25" customHeight="1">
      <c r="B3" s="117" t="s">
        <v>176</v>
      </c>
      <c r="C3" s="109" t="s">
        <v>40</v>
      </c>
      <c r="D3" s="110" t="s">
        <v>47</v>
      </c>
    </row>
    <row r="4" spans="1:12" ht="14.25" customHeight="1">
      <c r="B4" s="118"/>
      <c r="C4" s="111" t="s">
        <v>41</v>
      </c>
      <c r="D4" s="111" t="s">
        <v>46</v>
      </c>
    </row>
    <row r="5" spans="1:12" s="108" customFormat="1" ht="14.25" customHeight="1">
      <c r="A5" s="71"/>
      <c r="B5" s="119" t="s">
        <v>179</v>
      </c>
      <c r="C5" s="112">
        <v>0.89300000000000002</v>
      </c>
      <c r="D5" s="112" t="s">
        <v>48</v>
      </c>
      <c r="J5" s="71"/>
      <c r="K5" s="71"/>
      <c r="L5" s="71"/>
    </row>
    <row r="6" spans="1:12" s="108" customFormat="1" ht="14.25" customHeight="1" thickBot="1">
      <c r="A6" s="71"/>
      <c r="B6" s="120"/>
      <c r="C6" s="114" t="s">
        <v>42</v>
      </c>
      <c r="D6" s="114" t="s">
        <v>49</v>
      </c>
      <c r="J6" s="71"/>
      <c r="K6" s="71"/>
      <c r="L6" s="71"/>
    </row>
    <row r="7" spans="1:12" s="108" customFormat="1" ht="14.25" customHeight="1" thickTop="1">
      <c r="A7" s="71"/>
      <c r="B7" s="117" t="s">
        <v>17</v>
      </c>
      <c r="C7" s="109">
        <v>-0.42099999999999999</v>
      </c>
      <c r="D7" s="109">
        <v>6.6000000000000003E-2</v>
      </c>
      <c r="J7" s="71"/>
      <c r="K7" s="71"/>
      <c r="L7" s="71"/>
    </row>
    <row r="8" spans="1:12" s="108" customFormat="1" ht="14.25" customHeight="1">
      <c r="A8" s="71"/>
      <c r="B8" s="118"/>
      <c r="C8" s="111" t="s">
        <v>43</v>
      </c>
      <c r="D8" s="111" t="s">
        <v>50</v>
      </c>
      <c r="J8" s="71"/>
      <c r="K8" s="71"/>
      <c r="L8" s="71"/>
    </row>
    <row r="9" spans="1:12" ht="14.25" customHeight="1">
      <c r="B9" s="119" t="s">
        <v>15</v>
      </c>
      <c r="C9" s="109">
        <v>1.2999999999999999E-2</v>
      </c>
      <c r="D9" s="110" t="s">
        <v>51</v>
      </c>
    </row>
    <row r="10" spans="1:12" ht="14.25" customHeight="1">
      <c r="B10" s="118"/>
      <c r="C10" s="111" t="s">
        <v>44</v>
      </c>
      <c r="D10" s="111" t="s">
        <v>52</v>
      </c>
    </row>
    <row r="11" spans="1:12" ht="14.25" customHeight="1">
      <c r="B11" s="119" t="s">
        <v>18</v>
      </c>
      <c r="C11" s="112">
        <v>2E-3</v>
      </c>
      <c r="D11" s="113" t="s">
        <v>53</v>
      </c>
    </row>
    <row r="12" spans="1:12" ht="14.25" customHeight="1">
      <c r="B12" s="118"/>
      <c r="C12" s="111" t="s">
        <v>45</v>
      </c>
      <c r="D12" s="111" t="s">
        <v>54</v>
      </c>
    </row>
    <row r="13" spans="1:12" ht="14.25" customHeight="1" thickBot="1">
      <c r="B13" s="121" t="s">
        <v>5</v>
      </c>
      <c r="C13" s="114">
        <v>0.82099999999999995</v>
      </c>
      <c r="D13" s="114">
        <v>0.88600000000000001</v>
      </c>
    </row>
    <row r="14" spans="1:12" ht="6" customHeight="1" thickTop="1"/>
  </sheetData>
  <mergeCells count="5">
    <mergeCell ref="B3:B4"/>
    <mergeCell ref="B5:B6"/>
    <mergeCell ref="B7:B8"/>
    <mergeCell ref="B9:B10"/>
    <mergeCell ref="B11:B12"/>
  </mergeCells>
  <phoneticPr fontId="2"/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  <ignoredErrors>
    <ignoredError sqref="D9 D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showGridLines="0" workbookViewId="0">
      <selection activeCell="D23" sqref="D23"/>
    </sheetView>
  </sheetViews>
  <sheetFormatPr defaultRowHeight="12.75"/>
  <cols>
    <col min="1" max="1" width="1.625" style="125" customWidth="1"/>
    <col min="2" max="2" width="18.125" style="140" customWidth="1"/>
    <col min="3" max="3" width="11.5" style="136" customWidth="1"/>
    <col min="4" max="4" width="44.25" style="138" customWidth="1"/>
    <col min="5" max="5" width="14.25" style="138" customWidth="1"/>
    <col min="6" max="6" width="1.625" style="125" customWidth="1"/>
    <col min="7" max="16384" width="9" style="125"/>
  </cols>
  <sheetData>
    <row r="1" spans="2:5" ht="6" customHeight="1" thickBot="1">
      <c r="B1" s="122"/>
      <c r="C1" s="123"/>
      <c r="D1" s="124"/>
      <c r="E1" s="124"/>
    </row>
    <row r="2" spans="2:5" s="126" customFormat="1" ht="17.25" customHeight="1" thickTop="1" thickBot="1">
      <c r="B2" s="141" t="s">
        <v>1</v>
      </c>
      <c r="C2" s="142" t="s">
        <v>6</v>
      </c>
      <c r="D2" s="143" t="s">
        <v>7</v>
      </c>
      <c r="E2" s="144" t="s">
        <v>8</v>
      </c>
    </row>
    <row r="3" spans="2:5" ht="17.25" customHeight="1" thickTop="1">
      <c r="B3" s="145" t="s">
        <v>55</v>
      </c>
      <c r="C3" s="127">
        <v>1</v>
      </c>
      <c r="D3" s="128" t="s">
        <v>180</v>
      </c>
      <c r="E3" s="129" t="s">
        <v>57</v>
      </c>
    </row>
    <row r="4" spans="2:5" ht="17.25" customHeight="1">
      <c r="B4" s="146"/>
      <c r="C4" s="130">
        <v>1</v>
      </c>
      <c r="D4" s="131" t="s">
        <v>181</v>
      </c>
      <c r="E4" s="132" t="s">
        <v>56</v>
      </c>
    </row>
    <row r="5" spans="2:5" ht="17.25" customHeight="1">
      <c r="B5" s="147" t="s">
        <v>58</v>
      </c>
      <c r="C5" s="133">
        <v>1</v>
      </c>
      <c r="D5" s="134" t="s">
        <v>182</v>
      </c>
      <c r="E5" s="135" t="s">
        <v>59</v>
      </c>
    </row>
    <row r="6" spans="2:5" ht="17.25" customHeight="1">
      <c r="B6" s="146"/>
      <c r="C6" s="130">
        <v>1</v>
      </c>
      <c r="D6" s="131" t="s">
        <v>183</v>
      </c>
      <c r="E6" s="132" t="s">
        <v>60</v>
      </c>
    </row>
    <row r="7" spans="2:5" ht="17.25" customHeight="1">
      <c r="B7" s="147" t="s">
        <v>61</v>
      </c>
      <c r="C7" s="136">
        <v>1</v>
      </c>
      <c r="D7" s="137" t="s">
        <v>184</v>
      </c>
      <c r="E7" s="138" t="s">
        <v>62</v>
      </c>
    </row>
    <row r="8" spans="2:5" ht="17.25" customHeight="1" thickBot="1">
      <c r="B8" s="148"/>
      <c r="C8" s="136">
        <v>1</v>
      </c>
      <c r="D8" s="137" t="s">
        <v>185</v>
      </c>
      <c r="E8" s="138" t="s">
        <v>63</v>
      </c>
    </row>
    <row r="9" spans="2:5" ht="17.25" customHeight="1" thickTop="1" thickBot="1">
      <c r="B9" s="141" t="s">
        <v>2</v>
      </c>
      <c r="C9" s="142" t="s">
        <v>6</v>
      </c>
      <c r="D9" s="143" t="s">
        <v>7</v>
      </c>
      <c r="E9" s="144" t="s">
        <v>8</v>
      </c>
    </row>
    <row r="10" spans="2:5" ht="17.25" customHeight="1" thickTop="1">
      <c r="B10" s="145" t="s">
        <v>64</v>
      </c>
      <c r="C10" s="127">
        <v>1</v>
      </c>
      <c r="D10" s="128" t="s">
        <v>186</v>
      </c>
      <c r="E10" s="129" t="s">
        <v>65</v>
      </c>
    </row>
    <row r="11" spans="2:5" ht="17.25" customHeight="1" thickBot="1">
      <c r="B11" s="148"/>
      <c r="C11" s="123">
        <v>1</v>
      </c>
      <c r="D11" s="139" t="s">
        <v>187</v>
      </c>
      <c r="E11" s="124" t="s">
        <v>66</v>
      </c>
    </row>
    <row r="12" spans="2:5" ht="6" customHeight="1" thickTop="1"/>
  </sheetData>
  <mergeCells count="4">
    <mergeCell ref="B3:B4"/>
    <mergeCell ref="B5:B6"/>
    <mergeCell ref="B7:B8"/>
    <mergeCell ref="B10:B11"/>
  </mergeCells>
  <phoneticPr fontId="2"/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  <ignoredErrors>
    <ignoredError sqref="E5:E6 E7:E8 E1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showGridLines="0" topLeftCell="A2" zoomScaleNormal="100" workbookViewId="0">
      <selection activeCell="M15" sqref="M15"/>
    </sheetView>
  </sheetViews>
  <sheetFormatPr defaultRowHeight="15.75"/>
  <cols>
    <col min="1" max="1" width="9" style="4"/>
    <col min="2" max="2" width="9.25" style="3" bestFit="1" customWidth="1"/>
    <col min="3" max="3" width="9.125" style="3" bestFit="1" customWidth="1"/>
    <col min="4" max="5" width="9.25" style="3" bestFit="1" customWidth="1"/>
    <col min="6" max="6" width="9.125" style="3" bestFit="1" customWidth="1"/>
    <col min="7" max="16384" width="9" style="4"/>
  </cols>
  <sheetData>
    <row r="1" spans="2:6" s="1" customFormat="1" ht="6" customHeight="1">
      <c r="B1" s="2"/>
      <c r="C1" s="2"/>
      <c r="D1" s="2"/>
      <c r="E1" s="2"/>
      <c r="F1" s="2"/>
    </row>
    <row r="2" spans="2:6" ht="15.75" customHeight="1"/>
    <row r="3" spans="2:6" ht="15.75" customHeight="1"/>
    <row r="4" spans="2:6" ht="15.75" customHeight="1"/>
    <row r="5" spans="2:6" ht="15.75" customHeight="1"/>
    <row r="6" spans="2:6" ht="15.75" customHeight="1"/>
    <row r="7" spans="2:6" ht="15.75" customHeight="1"/>
    <row r="8" spans="2:6" ht="15.75" customHeight="1"/>
    <row r="9" spans="2:6" ht="15.75" customHeight="1"/>
    <row r="10" spans="2:6" ht="15.75" customHeight="1"/>
    <row r="11" spans="2:6" ht="15.75" customHeight="1"/>
    <row r="12" spans="2:6" ht="15.75" customHeight="1"/>
    <row r="13" spans="2:6" ht="15.75" customHeight="1"/>
    <row r="14" spans="2:6" ht="15.75" customHeight="1"/>
    <row r="15" spans="2:6" ht="15.75" customHeight="1"/>
    <row r="16" spans="2:6" ht="15.75" customHeight="1"/>
    <row r="17" spans="1:26" ht="15.75" customHeight="1"/>
    <row r="18" spans="1:26" ht="15.75" customHeight="1"/>
    <row r="19" spans="1:26" ht="15.75" customHeight="1">
      <c r="B19" s="2"/>
      <c r="C19" s="2"/>
      <c r="D19" s="2"/>
      <c r="E19" s="2"/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">
        <v>1</v>
      </c>
      <c r="B20" s="3">
        <v>-2.5430000000000001E-3</v>
      </c>
      <c r="C20" s="3">
        <f>+B20</f>
        <v>-2.5430000000000001E-3</v>
      </c>
      <c r="D20" s="3">
        <f>+B21</f>
        <v>-3.0100000000000001E-3</v>
      </c>
      <c r="E20" s="3">
        <f>+C20+D20*1.97</f>
        <v>-8.4726999999999997E-3</v>
      </c>
      <c r="F20" s="3">
        <f>+C20+D20*1.64</f>
        <v>-7.4793999999999998E-3</v>
      </c>
      <c r="G20" s="3">
        <f t="shared" ref="G20:G27" si="0">+C20-D20*1.97</f>
        <v>3.3867000000000003E-3</v>
      </c>
      <c r="H20" s="3">
        <f>+C20-D20*1.64</f>
        <v>2.3933999999999995E-3</v>
      </c>
    </row>
    <row r="21" spans="1:26" ht="15.75" customHeight="1">
      <c r="A21" s="4">
        <v>2</v>
      </c>
      <c r="B21" s="3">
        <v>-3.0100000000000001E-3</v>
      </c>
      <c r="C21" s="3">
        <f>+B22</f>
        <v>-6.3670000000000003E-3</v>
      </c>
      <c r="D21" s="3">
        <f>+B23</f>
        <v>-3.62E-3</v>
      </c>
      <c r="E21" s="3">
        <f t="shared" ref="E21:E27" si="1">+C21+D21*1.97</f>
        <v>-1.3498400000000001E-2</v>
      </c>
      <c r="F21" s="3">
        <f t="shared" ref="F21:F27" si="2">+C21+D21*1.64</f>
        <v>-1.23038E-2</v>
      </c>
      <c r="G21" s="3">
        <f t="shared" si="0"/>
        <v>7.6439999999999928E-4</v>
      </c>
      <c r="H21" s="3">
        <f t="shared" ref="H21:H27" si="3">+C21-D21*1.64</f>
        <v>-4.3020000000000037E-4</v>
      </c>
    </row>
    <row r="22" spans="1:26" ht="15.75" customHeight="1">
      <c r="A22" s="4">
        <v>3</v>
      </c>
      <c r="B22" s="3">
        <v>-6.3670000000000003E-3</v>
      </c>
      <c r="C22" s="3">
        <f>+B24</f>
        <v>-9.8809999999999992E-3</v>
      </c>
      <c r="D22" s="3">
        <f>+B25</f>
        <v>-4.7600000000000003E-3</v>
      </c>
      <c r="E22" s="3">
        <f t="shared" si="1"/>
        <v>-1.92582E-2</v>
      </c>
      <c r="F22" s="3">
        <f t="shared" si="2"/>
        <v>-1.7687399999999999E-2</v>
      </c>
      <c r="G22" s="3">
        <f t="shared" si="0"/>
        <v>-5.0379999999999869E-4</v>
      </c>
      <c r="H22" s="3">
        <f t="shared" si="3"/>
        <v>-2.0745999999999994E-3</v>
      </c>
    </row>
    <row r="23" spans="1:26" ht="15.75" customHeight="1">
      <c r="A23" s="4">
        <v>4</v>
      </c>
      <c r="B23" s="3">
        <v>-3.62E-3</v>
      </c>
      <c r="C23" s="3">
        <f>+B26</f>
        <v>-1.3102000000000001E-2</v>
      </c>
      <c r="D23" s="3">
        <f>+B27</f>
        <v>-6.1199999999999996E-3</v>
      </c>
      <c r="E23" s="3">
        <f t="shared" si="1"/>
        <v>-2.5158399999999997E-2</v>
      </c>
      <c r="F23" s="3">
        <f t="shared" si="2"/>
        <v>-2.3138800000000001E-2</v>
      </c>
      <c r="G23" s="3">
        <f t="shared" si="0"/>
        <v>-1.0456000000000024E-3</v>
      </c>
      <c r="H23" s="3">
        <f t="shared" si="3"/>
        <v>-3.0652000000000023E-3</v>
      </c>
    </row>
    <row r="24" spans="1:26" ht="15.75" customHeight="1">
      <c r="A24" s="4">
        <v>5</v>
      </c>
      <c r="B24" s="3">
        <v>-9.8809999999999992E-3</v>
      </c>
      <c r="C24" s="3">
        <f>+B28</f>
        <v>-1.6049999999999998E-2</v>
      </c>
      <c r="D24" s="3">
        <f>+B29</f>
        <v>-7.5700000000000003E-3</v>
      </c>
      <c r="E24" s="3">
        <f t="shared" si="1"/>
        <v>-3.0962899999999998E-2</v>
      </c>
      <c r="F24" s="3">
        <f t="shared" si="2"/>
        <v>-2.8464799999999998E-2</v>
      </c>
      <c r="G24" s="3">
        <f t="shared" si="0"/>
        <v>-1.1370999999999985E-3</v>
      </c>
      <c r="H24" s="3">
        <f t="shared" si="3"/>
        <v>-3.6351999999999982E-3</v>
      </c>
    </row>
    <row r="25" spans="1:26" ht="15.75" customHeight="1">
      <c r="A25" s="4">
        <v>6</v>
      </c>
      <c r="B25" s="3">
        <v>-4.7600000000000003E-3</v>
      </c>
      <c r="C25" s="3">
        <f>+B30</f>
        <v>-1.8742999999999999E-2</v>
      </c>
      <c r="D25" s="3">
        <f>+B31</f>
        <v>-9.0600000000000003E-3</v>
      </c>
      <c r="E25" s="3">
        <f t="shared" si="1"/>
        <v>-3.6591200000000004E-2</v>
      </c>
      <c r="F25" s="3">
        <f t="shared" si="2"/>
        <v>-3.3601399999999997E-2</v>
      </c>
      <c r="G25" s="3">
        <f t="shared" si="0"/>
        <v>-8.9479999999999768E-4</v>
      </c>
      <c r="H25" s="3">
        <f t="shared" si="3"/>
        <v>-3.8846000000000002E-3</v>
      </c>
    </row>
    <row r="26" spans="1:26" ht="15.75" customHeight="1">
      <c r="A26" s="4">
        <v>7</v>
      </c>
      <c r="B26" s="3">
        <v>-1.3102000000000001E-2</v>
      </c>
      <c r="C26" s="3">
        <f>+B32</f>
        <v>-2.1194999999999999E-2</v>
      </c>
      <c r="D26" s="3">
        <f>+B33</f>
        <v>-1.057E-2</v>
      </c>
      <c r="E26" s="3">
        <f t="shared" si="1"/>
        <v>-4.2017899999999997E-2</v>
      </c>
      <c r="F26" s="3">
        <f t="shared" si="2"/>
        <v>-3.8529799999999996E-2</v>
      </c>
      <c r="G26" s="3">
        <f t="shared" si="0"/>
        <v>-3.7210000000000021E-4</v>
      </c>
      <c r="H26" s="3">
        <f t="shared" si="3"/>
        <v>-3.8602000000000011E-3</v>
      </c>
    </row>
    <row r="27" spans="1:26" ht="15.75" customHeight="1">
      <c r="A27" s="4">
        <v>8</v>
      </c>
      <c r="B27" s="3">
        <v>-6.1199999999999996E-3</v>
      </c>
      <c r="C27" s="3">
        <f>+B34</f>
        <v>-2.3421999999999998E-2</v>
      </c>
      <c r="D27" s="3">
        <f>+B35</f>
        <v>-1.209E-2</v>
      </c>
      <c r="E27" s="3">
        <f t="shared" si="1"/>
        <v>-4.7239299999999998E-2</v>
      </c>
      <c r="F27" s="3">
        <f t="shared" si="2"/>
        <v>-4.3249599999999999E-2</v>
      </c>
      <c r="G27" s="3">
        <f t="shared" si="0"/>
        <v>3.9530000000000121E-4</v>
      </c>
      <c r="H27" s="3">
        <f t="shared" si="3"/>
        <v>-3.5944000000000011E-3</v>
      </c>
    </row>
    <row r="28" spans="1:26" ht="15.75" customHeight="1">
      <c r="B28" s="3">
        <v>-1.6049999999999998E-2</v>
      </c>
    </row>
    <row r="29" spans="1:26" ht="15.75" customHeight="1">
      <c r="B29" s="3">
        <v>-7.5700000000000003E-3</v>
      </c>
    </row>
    <row r="30" spans="1:26" ht="15.75" customHeight="1">
      <c r="B30" s="3">
        <v>-1.8742999999999999E-2</v>
      </c>
    </row>
    <row r="31" spans="1:26" ht="15.75" customHeight="1">
      <c r="B31" s="3">
        <v>-9.0600000000000003E-3</v>
      </c>
    </row>
    <row r="32" spans="1:26" ht="15.75" customHeight="1">
      <c r="B32" s="3">
        <v>-2.1194999999999999E-2</v>
      </c>
    </row>
    <row r="33" spans="1:3" ht="15.75" customHeight="1">
      <c r="B33" s="3">
        <v>-1.057E-2</v>
      </c>
    </row>
    <row r="34" spans="1:3" ht="15.75" customHeight="1">
      <c r="B34" s="3">
        <v>-2.3421999999999998E-2</v>
      </c>
    </row>
    <row r="35" spans="1:3" ht="15.75" customHeight="1">
      <c r="B35" s="3">
        <v>-1.209E-2</v>
      </c>
    </row>
    <row r="36" spans="1:3" ht="15.75" customHeight="1">
      <c r="B36" s="3">
        <v>-2.5437999999999999E-2</v>
      </c>
    </row>
    <row r="37" spans="1:3" ht="15.75" customHeight="1">
      <c r="A37" s="1"/>
      <c r="B37" s="2">
        <v>-1.3599999999999999E-2</v>
      </c>
      <c r="C37" s="2"/>
    </row>
    <row r="38" spans="1:3" ht="15.75" customHeight="1">
      <c r="B38" s="3">
        <v>-2.7257E-2</v>
      </c>
    </row>
    <row r="39" spans="1:3" ht="15.75" customHeight="1">
      <c r="B39" s="3">
        <v>-1.5100000000000001E-2</v>
      </c>
    </row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spans="2:6" ht="15.75" customHeight="1"/>
    <row r="50" spans="2:6" ht="15.75" customHeight="1">
      <c r="B50" s="2"/>
      <c r="C50" s="2"/>
      <c r="D50" s="2"/>
      <c r="E50" s="2"/>
      <c r="F50" s="2"/>
    </row>
    <row r="51" spans="2:6" ht="15.75" customHeight="1"/>
    <row r="52" spans="2:6" ht="15.75" customHeight="1"/>
    <row r="53" spans="2:6" ht="15.75" customHeight="1"/>
    <row r="54" spans="2:6" ht="15.75" customHeight="1"/>
    <row r="55" spans="2:6" ht="15.75" customHeight="1"/>
  </sheetData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Table 1</vt:lpstr>
      <vt:lpstr>Table 2</vt:lpstr>
      <vt:lpstr>Table 3</vt:lpstr>
      <vt:lpstr>Graph 2</vt:lpstr>
      <vt:lpstr>Data for Graph 2</vt:lpstr>
      <vt:lpstr>Table 4-1</vt:lpstr>
      <vt:lpstr>Table 4-2</vt:lpstr>
      <vt:lpstr>Table 5</vt:lpstr>
      <vt:lpstr>Graph 3-1</vt:lpstr>
      <vt:lpstr>Graph 3-2</vt:lpstr>
      <vt:lpstr>Table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Taguchi</dc:creator>
  <cp:lastModifiedBy>Taguchi</cp:lastModifiedBy>
  <cp:lastPrinted>2017-05-07T22:54:36Z</cp:lastPrinted>
  <dcterms:created xsi:type="dcterms:W3CDTF">2016-03-10T14:48:48Z</dcterms:created>
  <dcterms:modified xsi:type="dcterms:W3CDTF">2017-12-10T12:19:31Z</dcterms:modified>
</cp:coreProperties>
</file>