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5605" windowHeight="14175" tabRatio="500"/>
  </bookViews>
  <sheets>
    <sheet name="FINAL" sheetId="2" r:id="rId1"/>
  </sheets>
  <externalReferences>
    <externalReference r:id="rId2"/>
  </externalReferences>
  <calcPr calcId="124519" concurrentCalc="0"/>
  <extLst xmlns:x14="http://schemas.microsoft.com/office/spreadsheetml/2009/9/main">
    <ext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9" i="2"/>
  <c r="I49"/>
  <c r="J49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L49"/>
  <c r="D49"/>
  <c r="E49"/>
  <c r="F49"/>
  <c r="G49"/>
  <c r="C49"/>
  <c r="B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<sst xmlns="http://schemas.openxmlformats.org/spreadsheetml/2006/main" count="60" uniqueCount="60">
  <si>
    <t>e-capital</t>
  </si>
  <si>
    <t>p-capital</t>
  </si>
  <si>
    <t>labor</t>
  </si>
  <si>
    <t>financial inclusion</t>
  </si>
  <si>
    <t>diversification index</t>
  </si>
  <si>
    <t>degree of openness</t>
  </si>
  <si>
    <t>mobile transactions/GDP</t>
  </si>
  <si>
    <t>card transactions/GDP</t>
  </si>
  <si>
    <t>e-commerce indicator</t>
  </si>
  <si>
    <t>QUARTERS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</si>
  <si>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</si>
  <si>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</si>
  <si>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</si>
  <si>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</si>
  <si>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</si>
  <si>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</si>
  <si>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</si>
  <si>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</si>
  <si>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</si>
  <si>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</si>
  <si>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</si>
  <si>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</si>
  <si>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</si>
  <si>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</si>
  <si>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</si>
  <si>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</si>
  <si>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</si>
  <si>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</si>
  <si>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</si>
  <si>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</si>
  <si>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</si>
  <si>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</si>
  <si>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</si>
  <si>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</si>
  <si>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</si>
  <si>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</si>
  <si>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</si>
  <si>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</si>
  <si>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</si>
  <si>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</si>
  <si>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</si>
  <si>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</si>
  <si>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</si>
  <si>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</si>
  <si>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</si>
  <si>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</si>
  <si>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</si>
  <si>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</si>
  <si>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</si>
  <si>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</si>
  <si>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</si>
  <si>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</si>
  <si>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</si>
  <si>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</si>
  <si>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</si>
  <si>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</si>
  <si>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</si>
  <si>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TFP</t>
  </si>
  <si>
    <t>GDP</t>
  </si>
  <si>
    <t>Average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</si>
</sst>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4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6" borderId="0" xfId="0" applyFill="1"/>
    <xf numFmtId="0" fontId="0" fillId="2" borderId="4" xfId="0" applyFont="1" applyFill="1" applyBorder="1" applyAlignment="1">
      <alignment horizontal="center"/>
    </xf>
  </cellXfs>
  <cellStyles count="21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Normal" xfId="0" builtinId="0"/>
  </cellStyles>
  <dxfs count="1">
    <dxf>
      <numFmt numFmtId="0" formatCode="General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al/AppData/Local/Temp/Rar$DIa0.937/Lagg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agged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Table2" displayName="Table2" ref="B1:L49" totalsRowCount="1">
  <autoFilter ref="B1:L48"/>
  <tableColumns count="11">
    <tableColumn id="1" name="e-capital" totalsRowFunction="custom">
      <totalsRowFormula>AVERAGE([e-capital])</totalsRowFormula>
    </tableColumn>
    <tableColumn id="2" name="p-capital" totalsRowFunction="custom">
      <totalsRowFormula>AVERAGE([p-capital])</totalsRowFormula>
    </tableColumn>
    <tableColumn id="3" name="labor" totalsRowFunction="custom">
      <totalsRowFormula>AVERAGE([labor])</totalsRowFormula>
    </tableColumn>
    <tableColumn id="4" name="GDP" totalsRowFunction="custom">
      <totalsRowFormula>AVERAGE([GDP])</totalsRowFormula>
    </tableColumn>
    <tableColumn id="5" name="financial inclusion" totalsRowFunction="custom">
      <totalsRowFormula>AVERAGE([financial inclusion])</totalsRowFormula>
    </tableColumn>
    <tableColumn id="6" name="diversification index" totalsRowFunction="custom">
      <totalsRowFormula>AVERAGE([diversification index])</totalsRowFormula>
    </tableColumn>
    <tableColumn id="7" name="degree of openness" totalsRowFunction="custom">
      <totalsRowFormula>AVERAGE([degree of openness])</totalsRowFormula>
    </tableColumn>
    <tableColumn id="8" name="mobile transactions/GDP" totalsRowFunction="custom">
      <totalsRowFormula>AVERAGE([mobile transactions/GDP])</totalsRowFormula>
    </tableColumn>
    <tableColumn id="9" name="card transactions/GDP" totalsRowFunction="custom">
      <totalsRowFormula>AVERAGE([card transactions/GDP])</totalsRowFormula>
    </tableColumn>
    <tableColumn id="10" name="e-commerce indicator" totalsRowFunction="custom" dataDxfId="0">
      <calculatedColumnFormula>Table2[[#This Row],[mobile transactions/GDP]]+Table2[[#This Row],[card transactions/GDP]]</calculatedColumnFormula>
      <totalsRowFormula>AVERAGE([e-commerce indicator])</totalsRowFormula>
    </tableColumn>
    <tableColumn id="11" name="TFP" totalsRowFunction="custom">
      <calculatedColumnFormula>EXP([1]!Table1[[#This Row],[ltfp]])</calculatedColumnFormula>
      <totalsRowFormula>AVERAGE([TFP])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topLeftCell="A32" zoomScale="84" workbookViewId="0">
      <selection activeCell="C50" sqref="C50"/>
    </sheetView>
  </sheetViews>
  <sheetFormatPr defaultColWidth="11" defaultRowHeight="15.75"/>
  <cols>
    <col min="2" max="3" width="12.125" bestFit="1" customWidth="1"/>
    <col min="6" max="6" width="18.625" customWidth="1"/>
    <col min="7" max="7" width="20.5" customWidth="1"/>
    <col min="8" max="8" width="19.875" customWidth="1"/>
    <col min="9" max="9" width="24.5" customWidth="1"/>
    <col min="10" max="10" width="22.375" customWidth="1"/>
    <col min="11" max="11" width="22" bestFit="1" customWidth="1"/>
  </cols>
  <sheetData>
    <row r="1" spans="1:12" ht="16.5" thickBot="1">
      <c r="A1" s="1" t="s">
        <v>9</v>
      </c>
      <c r="B1" t="s">
        <v>0</v>
      </c>
      <c r="C1" t="s">
        <v>1</v>
      </c>
      <c r="D1" t="s">
        <v>2</v>
      </c>
      <c r="E1" t="s">
        <v>58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57</v>
      </c>
    </row>
    <row r="2" spans="1:12" ht="16.5" thickTop="1">
      <c r="A2" s="2" t="s">
        <v>10</v>
      </c>
      <c r="B2">
        <v>60761.359722886758</v>
      </c>
      <c r="C2">
        <v>780358.51488559844</v>
      </c>
      <c r="D2">
        <v>9.4789999999999992</v>
      </c>
      <c r="E2">
        <v>559481.21999999962</v>
      </c>
      <c r="F2">
        <v>1.1135262055802337</v>
      </c>
      <c r="G2">
        <v>0.24983993257518736</v>
      </c>
      <c r="H2">
        <v>0.12262606419568471</v>
      </c>
      <c r="I2">
        <v>1.1508965394763382E-3</v>
      </c>
      <c r="J2">
        <v>1.8347354000550726E-2</v>
      </c>
      <c r="K2">
        <f>Table2[[#This Row],[mobile transactions/GDP]]+Table2[[#This Row],[card transactions/GDP]]</f>
        <v>1.9498250540027063E-2</v>
      </c>
      <c r="L2" t="e">
        <f>EXP([1]!Table1[[#This Row],[ltfp]])</f>
        <v>#REF!</v>
      </c>
    </row>
    <row r="3" spans="1:12">
      <c r="A3" s="3" t="s">
        <v>11</v>
      </c>
      <c r="B3">
        <v>80392.655456783454</v>
      </c>
      <c r="C3">
        <v>968633.59096736135</v>
      </c>
      <c r="D3">
        <v>9.4258818000000026</v>
      </c>
      <c r="E3">
        <v>584214.75000000035</v>
      </c>
      <c r="F3">
        <v>1.0998746608160783</v>
      </c>
      <c r="G3">
        <v>0.27301372549096703</v>
      </c>
      <c r="H3">
        <v>0.11695226798022475</v>
      </c>
      <c r="I3">
        <v>2.4386700267324635E-3</v>
      </c>
      <c r="J3">
        <v>2.1962814187762296E-2</v>
      </c>
      <c r="K3">
        <f>Table2[[#This Row],[mobile transactions/GDP]]+Table2[[#This Row],[card transactions/GDP]]</f>
        <v>2.440148421449476E-2</v>
      </c>
      <c r="L3" t="e">
        <f>EXP([1]!Table1[[#This Row],[ltfp]])</f>
        <v>#REF!</v>
      </c>
    </row>
    <row r="4" spans="1:12">
      <c r="A4" s="2" t="s">
        <v>12</v>
      </c>
      <c r="B4">
        <v>102840.18468073703</v>
      </c>
      <c r="C4">
        <v>1481942.6652304432</v>
      </c>
      <c r="D4">
        <v>9.5216045000000005</v>
      </c>
      <c r="E4">
        <v>601067.67999999993</v>
      </c>
      <c r="F4">
        <v>1.1303718742621462</v>
      </c>
      <c r="G4">
        <v>0.25123460089524502</v>
      </c>
      <c r="H4">
        <v>0.11452889964071931</v>
      </c>
      <c r="I4">
        <v>7.8443246191510392E-3</v>
      </c>
      <c r="J4">
        <v>2.6684183052397694E-2</v>
      </c>
      <c r="K4">
        <f>Table2[[#This Row],[mobile transactions/GDP]]+Table2[[#This Row],[card transactions/GDP]]</f>
        <v>3.4528507671548733E-2</v>
      </c>
      <c r="L4" t="e">
        <f>EXP([1]!Table1[[#This Row],[ltfp]])</f>
        <v>#REF!</v>
      </c>
    </row>
    <row r="5" spans="1:12">
      <c r="A5" s="3" t="s">
        <v>13</v>
      </c>
      <c r="B5">
        <v>104747.25823961092</v>
      </c>
      <c r="C5">
        <v>1702046.4832751199</v>
      </c>
      <c r="D5">
        <v>9.6278408000000031</v>
      </c>
      <c r="E5">
        <v>621831.99999999977</v>
      </c>
      <c r="F5">
        <v>1.0870540596173888</v>
      </c>
      <c r="G5">
        <v>0.27918332283545899</v>
      </c>
      <c r="H5">
        <v>0.11067941180254474</v>
      </c>
      <c r="I5">
        <v>1.5163854545922366E-2</v>
      </c>
      <c r="J5">
        <v>3.2241827374596355E-2</v>
      </c>
      <c r="K5">
        <f>Table2[[#This Row],[mobile transactions/GDP]]+Table2[[#This Row],[card transactions/GDP]]</f>
        <v>4.7405681920518722E-2</v>
      </c>
      <c r="L5" t="e">
        <f>EXP([1]!Table1[[#This Row],[ltfp]])</f>
        <v>#REF!</v>
      </c>
    </row>
    <row r="6" spans="1:12">
      <c r="A6" s="2" t="s">
        <v>14</v>
      </c>
      <c r="B6">
        <v>225603.56077361075</v>
      </c>
      <c r="C6">
        <v>1988583.9038805335</v>
      </c>
      <c r="D6">
        <v>9.945999999999998</v>
      </c>
      <c r="E6">
        <v>620465.99999999988</v>
      </c>
      <c r="F6">
        <v>1.1321474504646507</v>
      </c>
      <c r="G6">
        <v>0.24939800129622097</v>
      </c>
      <c r="H6">
        <v>0.13408657363981266</v>
      </c>
      <c r="I6">
        <v>2.5829424980579108E-2</v>
      </c>
      <c r="J6">
        <v>4.0390609638561975E-2</v>
      </c>
      <c r="K6">
        <f>Table2[[#This Row],[mobile transactions/GDP]]+Table2[[#This Row],[card transactions/GDP]]</f>
        <v>6.6220034619141083E-2</v>
      </c>
      <c r="L6" t="e">
        <f>EXP([1]!Table1[[#This Row],[ltfp]])</f>
        <v>#REF!</v>
      </c>
    </row>
    <row r="7" spans="1:12">
      <c r="A7" s="3" t="s">
        <v>15</v>
      </c>
      <c r="B7">
        <v>232455.48236321189</v>
      </c>
      <c r="C7">
        <v>2048980.2067447666</v>
      </c>
      <c r="D7">
        <v>9.8718544999999978</v>
      </c>
      <c r="E7">
        <v>647713.80000000028</v>
      </c>
      <c r="F7">
        <v>1.2317647084252334</v>
      </c>
      <c r="G7">
        <v>0.261598537157126</v>
      </c>
      <c r="H7">
        <v>0.12387529800970737</v>
      </c>
      <c r="I7">
        <v>4.6642575779611291E-2</v>
      </c>
      <c r="J7">
        <v>4.8363953338650484E-2</v>
      </c>
      <c r="K7">
        <f>Table2[[#This Row],[mobile transactions/GDP]]+Table2[[#This Row],[card transactions/GDP]]</f>
        <v>9.5006529118261768E-2</v>
      </c>
      <c r="L7" t="e">
        <f>EXP([1]!Table1[[#This Row],[ltfp]])</f>
        <v>#REF!</v>
      </c>
    </row>
    <row r="8" spans="1:12">
      <c r="A8" s="2" t="s">
        <v>16</v>
      </c>
      <c r="B8">
        <v>288506.51093994587</v>
      </c>
      <c r="C8">
        <v>2543042.3254517107</v>
      </c>
      <c r="D8">
        <v>10.009631800000001</v>
      </c>
      <c r="E8">
        <v>661154.30999999959</v>
      </c>
      <c r="F8">
        <v>1.0326847903328347</v>
      </c>
      <c r="G8">
        <v>0.24216963782058296</v>
      </c>
      <c r="H8">
        <v>0.13397764887897348</v>
      </c>
      <c r="I8">
        <v>7.5690802045894554E-2</v>
      </c>
      <c r="J8">
        <v>5.9226718192308216E-2</v>
      </c>
      <c r="K8">
        <f>Table2[[#This Row],[mobile transactions/GDP]]+Table2[[#This Row],[card transactions/GDP]]</f>
        <v>0.13491752023820278</v>
      </c>
      <c r="L8" t="e">
        <f>EXP([1]!Table1[[#This Row],[ltfp]])</f>
        <v>#REF!</v>
      </c>
    </row>
    <row r="9" spans="1:12">
      <c r="A9" s="3" t="s">
        <v>17</v>
      </c>
      <c r="B9">
        <v>328479.18151824217</v>
      </c>
      <c r="C9">
        <v>2895381.6636897488</v>
      </c>
      <c r="D9">
        <v>10.157922900000003</v>
      </c>
      <c r="E9">
        <v>670190.84</v>
      </c>
      <c r="F9">
        <v>1.1693564776265817</v>
      </c>
      <c r="G9">
        <v>0.22236426517210683</v>
      </c>
      <c r="H9">
        <v>0.13569670692604513</v>
      </c>
      <c r="I9">
        <v>0.10488161849541244</v>
      </c>
      <c r="J9">
        <v>7.3034421061320381E-2</v>
      </c>
      <c r="K9">
        <f>Table2[[#This Row],[mobile transactions/GDP]]+Table2[[#This Row],[card transactions/GDP]]</f>
        <v>0.17791603955673282</v>
      </c>
      <c r="L9" t="e">
        <f>EXP([1]!Table1[[#This Row],[ltfp]])</f>
        <v>#REF!</v>
      </c>
    </row>
    <row r="10" spans="1:12">
      <c r="A10" s="2" t="s">
        <v>18</v>
      </c>
      <c r="B10">
        <v>450478.9374886002</v>
      </c>
      <c r="C10">
        <v>3254117.5879110717</v>
      </c>
      <c r="D10">
        <v>10.309890500000002</v>
      </c>
      <c r="E10">
        <v>702854.99999999965</v>
      </c>
      <c r="F10">
        <v>1.1531411173001542</v>
      </c>
      <c r="G10">
        <v>0.2383240760761067</v>
      </c>
      <c r="H10">
        <v>0.12450030233832014</v>
      </c>
      <c r="I10">
        <v>0.12745359996016245</v>
      </c>
      <c r="J10">
        <v>8.7050671902454968E-2</v>
      </c>
      <c r="K10">
        <f>Table2[[#This Row],[mobile transactions/GDP]]+Table2[[#This Row],[card transactions/GDP]]</f>
        <v>0.21450427186261742</v>
      </c>
      <c r="L10" t="e">
        <f>EXP([1]!Table1[[#This Row],[ltfp]])</f>
        <v>#REF!</v>
      </c>
    </row>
    <row r="11" spans="1:12">
      <c r="A11" s="3" t="s">
        <v>19</v>
      </c>
      <c r="B11">
        <v>454467.90113849577</v>
      </c>
      <c r="C11">
        <v>3282932.6016451917</v>
      </c>
      <c r="D11">
        <v>10.4819438</v>
      </c>
      <c r="E11">
        <v>711722.99999999977</v>
      </c>
      <c r="F11">
        <v>1.1951278798071723</v>
      </c>
      <c r="G11">
        <v>0.23797937427229018</v>
      </c>
      <c r="H11">
        <v>0.11281463434510337</v>
      </c>
      <c r="I11">
        <v>0.15315213924518387</v>
      </c>
      <c r="J11">
        <v>0.10745753614819249</v>
      </c>
      <c r="K11">
        <f>Table2[[#This Row],[mobile transactions/GDP]]+Table2[[#This Row],[card transactions/GDP]]</f>
        <v>0.26060967539337637</v>
      </c>
      <c r="L11" t="e">
        <f>EXP([1]!Table1[[#This Row],[ltfp]])</f>
        <v>#REF!</v>
      </c>
    </row>
    <row r="12" spans="1:12">
      <c r="A12" s="2" t="s">
        <v>20</v>
      </c>
      <c r="B12">
        <v>513110.22104559641</v>
      </c>
      <c r="C12">
        <v>3706546.2020267416</v>
      </c>
      <c r="D12">
        <v>10.667245599999999</v>
      </c>
      <c r="E12">
        <v>722387.99999999942</v>
      </c>
      <c r="F12">
        <v>1.2984988676445344</v>
      </c>
      <c r="G12">
        <v>0.21490867240132527</v>
      </c>
      <c r="H12">
        <v>0.12272665105178936</v>
      </c>
      <c r="I12">
        <v>0.17495362602922529</v>
      </c>
      <c r="J12">
        <v>0.13233885391230199</v>
      </c>
      <c r="K12">
        <f>Table2[[#This Row],[mobile transactions/GDP]]+Table2[[#This Row],[card transactions/GDP]]</f>
        <v>0.30729247994152731</v>
      </c>
      <c r="L12" t="e">
        <f>EXP([1]!Table1[[#This Row],[ltfp]])</f>
        <v>#REF!</v>
      </c>
    </row>
    <row r="13" spans="1:12">
      <c r="A13" s="3" t="s">
        <v>21</v>
      </c>
      <c r="B13">
        <v>555228.0095464926</v>
      </c>
      <c r="C13">
        <v>4010791.805802953</v>
      </c>
      <c r="D13">
        <v>10.865795999999998</v>
      </c>
      <c r="E13">
        <v>729699</v>
      </c>
      <c r="F13">
        <v>1.4479751239894807</v>
      </c>
      <c r="G13">
        <v>0.21013580916907504</v>
      </c>
      <c r="H13">
        <v>0.12127464886206506</v>
      </c>
      <c r="I13">
        <v>0.20343155191387138</v>
      </c>
      <c r="J13">
        <v>0.1373443022396906</v>
      </c>
      <c r="K13">
        <f>Table2[[#This Row],[mobile transactions/GDP]]+Table2[[#This Row],[card transactions/GDP]]</f>
        <v>0.34077585415356199</v>
      </c>
      <c r="L13" t="e">
        <f>EXP([1]!Table1[[#This Row],[ltfp]])</f>
        <v>#REF!</v>
      </c>
    </row>
    <row r="14" spans="1:12">
      <c r="A14" s="2" t="s">
        <v>22</v>
      </c>
      <c r="B14">
        <v>343348.7388519494</v>
      </c>
      <c r="C14">
        <v>4340808.6806835206</v>
      </c>
      <c r="D14">
        <v>11.135624099999998</v>
      </c>
      <c r="E14">
        <v>739895.99999999965</v>
      </c>
      <c r="F14">
        <v>1.5427519543287167</v>
      </c>
      <c r="G14">
        <v>0.210099806715877</v>
      </c>
      <c r="H14">
        <v>0.13339895066333649</v>
      </c>
      <c r="I14">
        <v>0.20879245191216064</v>
      </c>
      <c r="J14">
        <v>0.15144696011331321</v>
      </c>
      <c r="K14">
        <f>Table2[[#This Row],[mobile transactions/GDP]]+Table2[[#This Row],[card transactions/GDP]]</f>
        <v>0.36023941202547383</v>
      </c>
      <c r="L14" t="e">
        <f>EXP([1]!Table1[[#This Row],[ltfp]])</f>
        <v>#REF!</v>
      </c>
    </row>
    <row r="15" spans="1:12">
      <c r="A15" s="3" t="s">
        <v>23</v>
      </c>
      <c r="B15">
        <v>338806.66828971141</v>
      </c>
      <c r="C15">
        <v>4283385.2592643397</v>
      </c>
      <c r="D15">
        <v>11.337459900000001</v>
      </c>
      <c r="E15">
        <v>761605.99999999965</v>
      </c>
      <c r="F15">
        <v>1.4397536258905526</v>
      </c>
      <c r="G15">
        <v>0.24763734040241248</v>
      </c>
      <c r="H15">
        <v>0.12808517790038418</v>
      </c>
      <c r="I15">
        <v>0.22057651856734325</v>
      </c>
      <c r="J15">
        <v>0.1724566245539032</v>
      </c>
      <c r="K15">
        <f>Table2[[#This Row],[mobile transactions/GDP]]+Table2[[#This Row],[card transactions/GDP]]</f>
        <v>0.39303314312124649</v>
      </c>
      <c r="L15" t="e">
        <f>EXP([1]!Table1[[#This Row],[ltfp]])</f>
        <v>#REF!</v>
      </c>
    </row>
    <row r="16" spans="1:12">
      <c r="A16" s="2" t="s">
        <v>24</v>
      </c>
      <c r="B16">
        <v>378727.53730480297</v>
      </c>
      <c r="C16">
        <v>4788087.4327470791</v>
      </c>
      <c r="D16">
        <v>11.529332500000002</v>
      </c>
      <c r="E16">
        <v>790837.00000000058</v>
      </c>
      <c r="F16">
        <v>1.8474262079290675</v>
      </c>
      <c r="G16">
        <v>0.25742483207789602</v>
      </c>
      <c r="H16">
        <v>0.1266873704695152</v>
      </c>
      <c r="I16">
        <v>0.24254049823162041</v>
      </c>
      <c r="J16">
        <v>0.16922324069308847</v>
      </c>
      <c r="K16">
        <f>Table2[[#This Row],[mobile transactions/GDP]]+Table2[[#This Row],[card transactions/GDP]]</f>
        <v>0.41176373892470886</v>
      </c>
      <c r="L16" t="e">
        <f>EXP([1]!Table1[[#This Row],[ltfp]])</f>
        <v>#REF!</v>
      </c>
    </row>
    <row r="17" spans="1:12">
      <c r="A17" s="3" t="s">
        <v>25</v>
      </c>
      <c r="B17">
        <v>404598.49581705104</v>
      </c>
      <c r="C17">
        <v>5115162.7022327585</v>
      </c>
      <c r="D17">
        <v>11.711242000000002</v>
      </c>
      <c r="E17">
        <v>809170.99999999953</v>
      </c>
      <c r="F17">
        <v>1.9331389780404882</v>
      </c>
      <c r="G17">
        <v>0.25835694646642698</v>
      </c>
      <c r="H17">
        <v>0.13811798742169457</v>
      </c>
      <c r="I17">
        <v>0.26932848557350675</v>
      </c>
      <c r="J17">
        <v>0.17313645694173418</v>
      </c>
      <c r="K17">
        <f>Table2[[#This Row],[mobile transactions/GDP]]+Table2[[#This Row],[card transactions/GDP]]</f>
        <v>0.44246494251524093</v>
      </c>
      <c r="L17" t="e">
        <f>EXP([1]!Table1[[#This Row],[ltfp]])</f>
        <v>#REF!</v>
      </c>
    </row>
    <row r="18" spans="1:12">
      <c r="A18" s="2" t="s">
        <v>26</v>
      </c>
      <c r="B18">
        <v>441662.9338505966</v>
      </c>
      <c r="C18">
        <v>5227951.1078772191</v>
      </c>
      <c r="D18">
        <v>12.116200000000001</v>
      </c>
      <c r="E18">
        <v>806377.00000000058</v>
      </c>
      <c r="F18">
        <v>1.6348432556980173</v>
      </c>
      <c r="G18">
        <v>0.24711893765352555</v>
      </c>
      <c r="H18">
        <v>0.14647948788221885</v>
      </c>
      <c r="I18">
        <v>0.29857746438700511</v>
      </c>
      <c r="J18">
        <v>0.18928987309905912</v>
      </c>
      <c r="K18">
        <f>Table2[[#This Row],[mobile transactions/GDP]]+Table2[[#This Row],[card transactions/GDP]]</f>
        <v>0.48786733748606426</v>
      </c>
      <c r="L18" t="e">
        <f>EXP([1]!Table1[[#This Row],[ltfp]])</f>
        <v>#REF!</v>
      </c>
    </row>
    <row r="19" spans="1:12">
      <c r="A19" s="3" t="s">
        <v>27</v>
      </c>
      <c r="B19">
        <v>434807.72658493288</v>
      </c>
      <c r="C19">
        <v>5146806.2218737723</v>
      </c>
      <c r="D19">
        <v>11.864965699999997</v>
      </c>
      <c r="E19">
        <v>814747.99999999942</v>
      </c>
      <c r="F19">
        <v>1.7019986547987844</v>
      </c>
      <c r="G19">
        <v>0.24131518260682785</v>
      </c>
      <c r="H19">
        <v>0.15220196919783785</v>
      </c>
      <c r="I19">
        <v>0.33520033188175974</v>
      </c>
      <c r="J19">
        <v>0.18950031175283646</v>
      </c>
      <c r="K19">
        <f>Table2[[#This Row],[mobile transactions/GDP]]+Table2[[#This Row],[card transactions/GDP]]</f>
        <v>0.52470064363459623</v>
      </c>
      <c r="L19" t="e">
        <f>EXP([1]!Table1[[#This Row],[ltfp]])</f>
        <v>#REF!</v>
      </c>
    </row>
    <row r="20" spans="1:12">
      <c r="A20" s="2" t="s">
        <v>28</v>
      </c>
      <c r="B20">
        <v>480594.05394369597</v>
      </c>
      <c r="C20">
        <v>5688777.6269766558</v>
      </c>
      <c r="D20">
        <v>12.200836100000002</v>
      </c>
      <c r="E20">
        <v>827187.99999999953</v>
      </c>
      <c r="F20">
        <v>1.9903419778816906</v>
      </c>
      <c r="G20">
        <v>0.2515667172398201</v>
      </c>
      <c r="H20">
        <v>0.16585612944094935</v>
      </c>
      <c r="I20">
        <v>0.38171419314593541</v>
      </c>
      <c r="J20">
        <v>0.1898637310986136</v>
      </c>
      <c r="K20">
        <f>Table2[[#This Row],[mobile transactions/GDP]]+Table2[[#This Row],[card transactions/GDP]]</f>
        <v>0.57157792424454901</v>
      </c>
      <c r="L20" t="e">
        <f>EXP([1]!Table1[[#This Row],[ltfp]])</f>
        <v>#REF!</v>
      </c>
    </row>
    <row r="21" spans="1:12">
      <c r="A21" s="3" t="s">
        <v>29</v>
      </c>
      <c r="B21">
        <v>509233.55802918796</v>
      </c>
      <c r="C21">
        <v>6027782.5912543479</v>
      </c>
      <c r="D21">
        <v>12.365760199999999</v>
      </c>
      <c r="E21">
        <v>848757.0000000007</v>
      </c>
      <c r="F21">
        <v>1.9411056403658529</v>
      </c>
      <c r="G21">
        <v>0.27165815773766328</v>
      </c>
      <c r="H21">
        <v>0.15519004850622733</v>
      </c>
      <c r="I21">
        <v>0.40003322505734856</v>
      </c>
      <c r="J21">
        <v>0.18823408820192353</v>
      </c>
      <c r="K21">
        <f>Table2[[#This Row],[mobile transactions/GDP]]+Table2[[#This Row],[card transactions/GDP]]</f>
        <v>0.58826731325927206</v>
      </c>
      <c r="L21" t="e">
        <f>EXP([1]!Table1[[#This Row],[ltfp]])</f>
        <v>#REF!</v>
      </c>
    </row>
    <row r="22" spans="1:12">
      <c r="A22" s="2" t="s">
        <v>30</v>
      </c>
      <c r="B22">
        <v>438987.5988119985</v>
      </c>
      <c r="C22">
        <v>6182243.1525001992</v>
      </c>
      <c r="D22">
        <v>12.761200000000002</v>
      </c>
      <c r="E22">
        <v>844809.99999999942</v>
      </c>
      <c r="F22">
        <v>2.0100791894035348</v>
      </c>
      <c r="G22">
        <v>0.26884938701891248</v>
      </c>
      <c r="H22">
        <v>0.152474994377434</v>
      </c>
      <c r="I22">
        <v>0.42239556823427754</v>
      </c>
      <c r="J22">
        <v>0.22982090647601239</v>
      </c>
      <c r="K22">
        <f>Table2[[#This Row],[mobile transactions/GDP]]+Table2[[#This Row],[card transactions/GDP]]</f>
        <v>0.65221647471028987</v>
      </c>
      <c r="L22" t="e">
        <f>EXP([1]!Table1[[#This Row],[ltfp]])</f>
        <v>#REF!</v>
      </c>
    </row>
    <row r="23" spans="1:12">
      <c r="A23" s="3" t="s">
        <v>31</v>
      </c>
      <c r="B23">
        <v>455919.28795535921</v>
      </c>
      <c r="C23">
        <v>6420691.3901043488</v>
      </c>
      <c r="D23">
        <v>12.684586099999997</v>
      </c>
      <c r="E23">
        <v>848020.99999999953</v>
      </c>
      <c r="F23">
        <v>1.828374533177834</v>
      </c>
      <c r="G23">
        <v>0.23231387446678456</v>
      </c>
      <c r="H23">
        <v>0.150997852647517</v>
      </c>
      <c r="I23">
        <v>0.43605405998200514</v>
      </c>
      <c r="J23">
        <v>0.28448234182879906</v>
      </c>
      <c r="K23">
        <f>Table2[[#This Row],[mobile transactions/GDP]]+Table2[[#This Row],[card transactions/GDP]]</f>
        <v>0.72053640181080425</v>
      </c>
      <c r="L23" t="e">
        <f>EXP([1]!Table1[[#This Row],[ltfp]])</f>
        <v>#REF!</v>
      </c>
    </row>
    <row r="24" spans="1:12">
      <c r="A24" s="2" t="s">
        <v>32</v>
      </c>
      <c r="B24">
        <v>490504.89002866455</v>
      </c>
      <c r="C24">
        <v>6907758.911308662</v>
      </c>
      <c r="D24">
        <v>12.840488000000001</v>
      </c>
      <c r="E24">
        <v>862288.0000000007</v>
      </c>
      <c r="F24">
        <v>1.925226838364908</v>
      </c>
      <c r="G24">
        <v>0.22969110978130022</v>
      </c>
      <c r="H24">
        <v>0.15821655873675616</v>
      </c>
      <c r="I24">
        <v>0.45385068561779823</v>
      </c>
      <c r="J24">
        <v>0.29040297441226132</v>
      </c>
      <c r="K24">
        <f>Table2[[#This Row],[mobile transactions/GDP]]+Table2[[#This Row],[card transactions/GDP]]</f>
        <v>0.74425366003005955</v>
      </c>
      <c r="L24" t="e">
        <f>EXP([1]!Table1[[#This Row],[ltfp]])</f>
        <v>#REF!</v>
      </c>
    </row>
    <row r="25" spans="1:12">
      <c r="A25" s="3" t="s">
        <v>33</v>
      </c>
      <c r="B25">
        <v>527594.26693359751</v>
      </c>
      <c r="C25">
        <v>7430086.9839502303</v>
      </c>
      <c r="D25">
        <v>12.993715699999997</v>
      </c>
      <c r="E25">
        <v>885777.0000000007</v>
      </c>
      <c r="F25">
        <v>2.2821556667197274</v>
      </c>
      <c r="G25">
        <v>0.25160486850267416</v>
      </c>
      <c r="H25">
        <v>0.15124612628234871</v>
      </c>
      <c r="I25">
        <v>0.48187071915391799</v>
      </c>
      <c r="J25">
        <v>0.30927310146910564</v>
      </c>
      <c r="K25">
        <f>Table2[[#This Row],[mobile transactions/GDP]]+Table2[[#This Row],[card transactions/GDP]]</f>
        <v>0.79114382062302369</v>
      </c>
      <c r="L25" t="e">
        <f>EXP([1]!Table1[[#This Row],[ltfp]])</f>
        <v>#REF!</v>
      </c>
    </row>
    <row r="26" spans="1:12">
      <c r="A26" s="2" t="s">
        <v>34</v>
      </c>
      <c r="B26">
        <v>444648.47212424467</v>
      </c>
      <c r="C26">
        <v>7960804.687124229</v>
      </c>
      <c r="D26">
        <v>13.517000000000001</v>
      </c>
      <c r="E26">
        <v>899423</v>
      </c>
      <c r="F26">
        <v>1.9465899804652538</v>
      </c>
      <c r="G26">
        <v>0.26794696778893617</v>
      </c>
      <c r="H26">
        <v>0.14091627632382092</v>
      </c>
      <c r="I26">
        <v>0.46499255633889724</v>
      </c>
      <c r="J26">
        <v>0.33557291730364913</v>
      </c>
      <c r="K26">
        <f>Table2[[#This Row],[mobile transactions/GDP]]+Table2[[#This Row],[card transactions/GDP]]</f>
        <v>0.80056547364254638</v>
      </c>
      <c r="L26" t="e">
        <f>EXP([1]!Table1[[#This Row],[ltfp]])</f>
        <v>#REF!</v>
      </c>
    </row>
    <row r="27" spans="1:12">
      <c r="A27" s="3" t="s">
        <v>35</v>
      </c>
      <c r="B27">
        <v>461361.21737063426</v>
      </c>
      <c r="C27">
        <v>8260022.8539079027</v>
      </c>
      <c r="D27">
        <v>13.517416000000003</v>
      </c>
      <c r="E27">
        <v>908647.99999999988</v>
      </c>
      <c r="F27">
        <v>1.9621459575104991</v>
      </c>
      <c r="G27">
        <v>0.26271910524704173</v>
      </c>
      <c r="H27">
        <v>0.13314426488585238</v>
      </c>
      <c r="I27">
        <v>0.49951026139935378</v>
      </c>
      <c r="J27">
        <v>0.33768081809457567</v>
      </c>
      <c r="K27">
        <f>Table2[[#This Row],[mobile transactions/GDP]]+Table2[[#This Row],[card transactions/GDP]]</f>
        <v>0.83719107949392946</v>
      </c>
      <c r="L27" t="e">
        <f>EXP([1]!Table1[[#This Row],[ltfp]])</f>
        <v>#REF!</v>
      </c>
    </row>
    <row r="28" spans="1:12">
      <c r="A28" s="2" t="s">
        <v>36</v>
      </c>
      <c r="B28">
        <v>487560.92209708918</v>
      </c>
      <c r="C28">
        <v>8729091.6695302967</v>
      </c>
      <c r="D28">
        <v>13.517669000000001</v>
      </c>
      <c r="E28">
        <v>919528.99999999942</v>
      </c>
      <c r="F28">
        <v>2.0397516554670925</v>
      </c>
      <c r="G28">
        <v>0.24413013452294757</v>
      </c>
      <c r="H28">
        <v>0.13577429314355502</v>
      </c>
      <c r="I28">
        <v>0.53989596847951504</v>
      </c>
      <c r="J28">
        <v>0.33983811277295223</v>
      </c>
      <c r="K28">
        <f>Table2[[#This Row],[mobile transactions/GDP]]+Table2[[#This Row],[card transactions/GDP]]</f>
        <v>0.87973408125246721</v>
      </c>
      <c r="L28" t="e">
        <f>EXP([1]!Table1[[#This Row],[ltfp]])</f>
        <v>#REF!</v>
      </c>
    </row>
    <row r="29" spans="1:12">
      <c r="A29" s="3" t="s">
        <v>37</v>
      </c>
      <c r="B29">
        <v>508193.40009848546</v>
      </c>
      <c r="C29">
        <v>9098487.1310638003</v>
      </c>
      <c r="D29">
        <v>13.520727999999997</v>
      </c>
      <c r="E29">
        <v>927229.00000000058</v>
      </c>
      <c r="F29">
        <v>2.4483304555832484</v>
      </c>
      <c r="G29">
        <v>0.23747728019721395</v>
      </c>
      <c r="H29">
        <v>0.13590878844384721</v>
      </c>
      <c r="I29">
        <v>0.57483642120770595</v>
      </c>
      <c r="J29">
        <v>0.33609065290235751</v>
      </c>
      <c r="K29">
        <f>Table2[[#This Row],[mobile transactions/GDP]]+Table2[[#This Row],[card transactions/GDP]]</f>
        <v>0.91092707411006346</v>
      </c>
      <c r="L29" t="e">
        <f>EXP([1]!Table1[[#This Row],[ltfp]])</f>
        <v>#REF!</v>
      </c>
    </row>
    <row r="30" spans="1:12">
      <c r="A30" s="2" t="s">
        <v>38</v>
      </c>
      <c r="B30">
        <v>442843.49476909544</v>
      </c>
      <c r="C30">
        <v>9621781.3863467127</v>
      </c>
      <c r="D30">
        <v>14.319200000000002</v>
      </c>
      <c r="E30">
        <v>939639.00000000058</v>
      </c>
      <c r="F30">
        <v>2.5101948727117542</v>
      </c>
      <c r="G30">
        <v>0.21796538240565133</v>
      </c>
      <c r="H30">
        <v>0.15505341945151274</v>
      </c>
      <c r="I30">
        <v>0.57891381690202304</v>
      </c>
      <c r="J30">
        <v>0.34510274690599263</v>
      </c>
      <c r="K30">
        <f>Table2[[#This Row],[mobile transactions/GDP]]+Table2[[#This Row],[card transactions/GDP]]</f>
        <v>0.92401656380801567</v>
      </c>
      <c r="L30" t="e">
        <f>EXP([1]!Table1[[#This Row],[ltfp]])</f>
        <v>#REF!</v>
      </c>
    </row>
    <row r="31" spans="1:12">
      <c r="A31" s="3" t="s">
        <v>39</v>
      </c>
      <c r="B31">
        <v>432027.30325353169</v>
      </c>
      <c r="C31">
        <v>9386775.0434176289</v>
      </c>
      <c r="D31">
        <v>14.337311000000001</v>
      </c>
      <c r="E31">
        <v>958901.00000000012</v>
      </c>
      <c r="F31">
        <v>2.1190195859635148</v>
      </c>
      <c r="G31">
        <v>0.2467099586983523</v>
      </c>
      <c r="H31">
        <v>0.13674307358111004</v>
      </c>
      <c r="I31">
        <v>0.59933820071102228</v>
      </c>
      <c r="J31">
        <v>0.33824763974591748</v>
      </c>
      <c r="K31">
        <f>Table2[[#This Row],[mobile transactions/GDP]]+Table2[[#This Row],[card transactions/GDP]]</f>
        <v>0.93758584045693971</v>
      </c>
      <c r="L31" t="e">
        <f>EXP([1]!Table1[[#This Row],[ltfp]])</f>
        <v>#REF!</v>
      </c>
    </row>
    <row r="32" spans="1:12">
      <c r="A32" s="2" t="s">
        <v>40</v>
      </c>
      <c r="B32">
        <v>459767.45344658976</v>
      </c>
      <c r="C32">
        <v>9989492.8521577436</v>
      </c>
      <c r="D32">
        <v>14.408682999999998</v>
      </c>
      <c r="E32">
        <v>969391.00000000023</v>
      </c>
      <c r="F32">
        <v>2.1766242929839459</v>
      </c>
      <c r="G32">
        <v>0.22864062560223211</v>
      </c>
      <c r="H32">
        <v>0.13153266329066393</v>
      </c>
      <c r="I32">
        <v>0.6334420270045833</v>
      </c>
      <c r="J32">
        <v>0.35386753126447429</v>
      </c>
      <c r="K32">
        <f>Table2[[#This Row],[mobile transactions/GDP]]+Table2[[#This Row],[card transactions/GDP]]</f>
        <v>0.98730955826905764</v>
      </c>
      <c r="L32" t="e">
        <f>EXP([1]!Table1[[#This Row],[ltfp]])</f>
        <v>#REF!</v>
      </c>
    </row>
    <row r="33" spans="1:12">
      <c r="A33" s="3" t="s">
        <v>41</v>
      </c>
      <c r="B33">
        <v>471206.27208952612</v>
      </c>
      <c r="C33">
        <v>10238027.184490634</v>
      </c>
      <c r="D33">
        <v>14.638052999999998</v>
      </c>
      <c r="E33">
        <v>979128.99999999942</v>
      </c>
      <c r="F33">
        <v>2.6768525904145419</v>
      </c>
      <c r="G33">
        <v>0.23951331843173004</v>
      </c>
      <c r="H33">
        <v>0.12762980158896325</v>
      </c>
      <c r="I33">
        <v>0.65268723528768935</v>
      </c>
      <c r="J33">
        <v>0.35093128688865305</v>
      </c>
      <c r="K33">
        <f>Table2[[#This Row],[mobile transactions/GDP]]+Table2[[#This Row],[card transactions/GDP]]</f>
        <v>1.0036185221763425</v>
      </c>
      <c r="L33" t="e">
        <f>EXP([1]!Table1[[#This Row],[ltfp]])</f>
        <v>#REF!</v>
      </c>
    </row>
    <row r="34" spans="1:12">
      <c r="A34" s="2" t="s">
        <v>42</v>
      </c>
      <c r="B34">
        <v>658603.51826579531</v>
      </c>
      <c r="C34">
        <v>10447695.272051129</v>
      </c>
      <c r="D34">
        <v>15.163599999999999</v>
      </c>
      <c r="E34">
        <v>997589.99999999953</v>
      </c>
      <c r="F34">
        <v>2.7500656582363496</v>
      </c>
      <c r="G34">
        <v>0.24289949921364934</v>
      </c>
      <c r="H34">
        <v>0.13387610140438458</v>
      </c>
      <c r="I34">
        <v>0.65207951162301148</v>
      </c>
      <c r="J34">
        <v>0.3378552311069678</v>
      </c>
      <c r="K34">
        <f>Table2[[#This Row],[mobile transactions/GDP]]+Table2[[#This Row],[card transactions/GDP]]</f>
        <v>0.98993474272997928</v>
      </c>
      <c r="L34" t="e">
        <f>EXP([1]!Table1[[#This Row],[ltfp]])</f>
        <v>#REF!</v>
      </c>
    </row>
    <row r="35" spans="1:12">
      <c r="A35" s="3" t="s">
        <v>43</v>
      </c>
      <c r="B35">
        <v>675671.01420476346</v>
      </c>
      <c r="C35">
        <v>10718443.89649952</v>
      </c>
      <c r="D35">
        <v>15.168313000000001</v>
      </c>
      <c r="E35">
        <v>1008714.9999999994</v>
      </c>
      <c r="F35">
        <v>2.9154141655472556</v>
      </c>
      <c r="G35">
        <v>0.15963757155269248</v>
      </c>
      <c r="H35">
        <v>0.16060982537188404</v>
      </c>
      <c r="I35">
        <v>0.66601468204596936</v>
      </c>
      <c r="J35">
        <v>0.33478732843270892</v>
      </c>
      <c r="K35">
        <f>Table2[[#This Row],[mobile transactions/GDP]]+Table2[[#This Row],[card transactions/GDP]]</f>
        <v>1.0008020104786783</v>
      </c>
      <c r="L35" t="e">
        <f>EXP([1]!Table1[[#This Row],[ltfp]])</f>
        <v>#REF!</v>
      </c>
    </row>
    <row r="36" spans="1:12">
      <c r="A36" s="4" t="s">
        <v>44</v>
      </c>
      <c r="B36">
        <v>703411.37034937192</v>
      </c>
      <c r="C36">
        <v>11158500.439926725</v>
      </c>
      <c r="D36">
        <v>15.188675999999999</v>
      </c>
      <c r="E36">
        <v>1025245</v>
      </c>
      <c r="F36">
        <v>2.716716492155534</v>
      </c>
      <c r="G36">
        <v>0.27315741305299779</v>
      </c>
      <c r="H36">
        <v>0.14701868333910428</v>
      </c>
      <c r="I36">
        <v>0.71643753444298675</v>
      </c>
      <c r="J36">
        <v>0.33576364673809672</v>
      </c>
      <c r="K36">
        <f>Table2[[#This Row],[mobile transactions/GDP]]+Table2[[#This Row],[card transactions/GDP]]</f>
        <v>1.0522011811810834</v>
      </c>
      <c r="L36" s="6" t="e">
        <f>EXP([1]!Table1[[#This Row],[ltfp]])</f>
        <v>#REF!</v>
      </c>
    </row>
    <row r="37" spans="1:12">
      <c r="A37" s="3" t="s">
        <v>45</v>
      </c>
      <c r="B37">
        <v>712475.71570699697</v>
      </c>
      <c r="C37">
        <v>11302291.834158035</v>
      </c>
      <c r="D37">
        <v>15.201852000000001</v>
      </c>
      <c r="E37">
        <v>1039515.0000000007</v>
      </c>
      <c r="F37">
        <v>2.6876957042466918</v>
      </c>
      <c r="G37">
        <v>0.2449278408525892</v>
      </c>
      <c r="H37">
        <v>0.14469366964401667</v>
      </c>
      <c r="I37">
        <v>0.73038676690572046</v>
      </c>
      <c r="J37">
        <v>0.33595378614065213</v>
      </c>
      <c r="K37">
        <f>Table2[[#This Row],[mobile transactions/GDP]]+Table2[[#This Row],[card transactions/GDP]]</f>
        <v>1.0663405530463725</v>
      </c>
      <c r="L37" t="e">
        <f>EXP([1]!Table1[[#This Row],[ltfp]])</f>
        <v>#REF!</v>
      </c>
    </row>
    <row r="38" spans="1:12">
      <c r="A38" s="2" t="s">
        <v>46</v>
      </c>
      <c r="B38">
        <v>664384.54270527174</v>
      </c>
      <c r="C38">
        <v>11548566.609965175</v>
      </c>
      <c r="D38">
        <v>15.996499999999996</v>
      </c>
      <c r="E38">
        <v>1054330.9999999995</v>
      </c>
      <c r="F38">
        <v>2.6781911942264811</v>
      </c>
      <c r="G38">
        <v>0.23134910246790999</v>
      </c>
      <c r="H38">
        <v>0.14273384734016167</v>
      </c>
      <c r="I38">
        <v>0.73330102216476611</v>
      </c>
      <c r="J38">
        <v>0.33073769053551488</v>
      </c>
      <c r="K38">
        <f>Table2[[#This Row],[mobile transactions/GDP]]+Table2[[#This Row],[card transactions/GDP]]</f>
        <v>1.0640387127002811</v>
      </c>
      <c r="L38" t="e">
        <f>EXP([1]!Table1[[#This Row],[ltfp]])</f>
        <v>#REF!</v>
      </c>
    </row>
    <row r="39" spans="1:12">
      <c r="A39" s="3" t="s">
        <v>47</v>
      </c>
      <c r="B39">
        <v>668128.29088122095</v>
      </c>
      <c r="C39">
        <v>11613641.76208239</v>
      </c>
      <c r="D39">
        <v>16.876642</v>
      </c>
      <c r="E39">
        <v>1068782.9999999998</v>
      </c>
      <c r="F39">
        <v>2.6713561125130174</v>
      </c>
      <c r="G39">
        <v>0.24900826950736099</v>
      </c>
      <c r="H39">
        <v>0.13406896442027988</v>
      </c>
      <c r="I39">
        <v>0.76604231167599035</v>
      </c>
      <c r="J39">
        <v>0.32737234780119073</v>
      </c>
      <c r="K39">
        <f>Table2[[#This Row],[mobile transactions/GDP]]+Table2[[#This Row],[card transactions/GDP]]</f>
        <v>1.093414659477181</v>
      </c>
      <c r="L39" t="e">
        <f>EXP([1]!Table1[[#This Row],[ltfp]])</f>
        <v>#REF!</v>
      </c>
    </row>
    <row r="40" spans="1:12">
      <c r="A40" s="2" t="s">
        <v>48</v>
      </c>
      <c r="B40">
        <v>685166.47112309281</v>
      </c>
      <c r="C40">
        <v>11909805.424521986</v>
      </c>
      <c r="D40">
        <v>16.740776100000001</v>
      </c>
      <c r="E40">
        <v>1080631.0000000002</v>
      </c>
      <c r="F40">
        <v>2.6453988456744248</v>
      </c>
      <c r="G40">
        <v>0.23902467730071703</v>
      </c>
      <c r="H40">
        <v>0.12765201997721701</v>
      </c>
      <c r="I40">
        <v>0.79873518342523953</v>
      </c>
      <c r="J40">
        <v>0.32070059067341211</v>
      </c>
      <c r="K40">
        <f>Table2[[#This Row],[mobile transactions/GDP]]+Table2[[#This Row],[card transactions/GDP]]</f>
        <v>1.1194357740986516</v>
      </c>
      <c r="L40" t="e">
        <f>EXP([1]!Table1[[#This Row],[ltfp]])</f>
        <v>#REF!</v>
      </c>
    </row>
    <row r="41" spans="1:12">
      <c r="A41" s="3" t="s">
        <v>49</v>
      </c>
      <c r="B41">
        <v>693348.54682664829</v>
      </c>
      <c r="C41">
        <v>12052029.152192634</v>
      </c>
      <c r="D41">
        <v>16.745380099999998</v>
      </c>
      <c r="E41">
        <v>1093773.9999999995</v>
      </c>
      <c r="F41">
        <v>2.7182946385633597</v>
      </c>
      <c r="G41">
        <v>0.22405656321024597</v>
      </c>
      <c r="H41">
        <v>0.13117719931174082</v>
      </c>
      <c r="I41">
        <v>0.82292319985664319</v>
      </c>
      <c r="J41">
        <v>0.32124186532135524</v>
      </c>
      <c r="K41">
        <f>Table2[[#This Row],[mobile transactions/GDP]]+Table2[[#This Row],[card transactions/GDP]]</f>
        <v>1.1441650651779984</v>
      </c>
      <c r="L41" t="e">
        <f>EXP([1]!Table1[[#This Row],[ltfp]])</f>
        <v>#REF!</v>
      </c>
    </row>
    <row r="42" spans="1:12">
      <c r="A42" s="2" t="s">
        <v>50</v>
      </c>
      <c r="B42">
        <v>618974.13110354217</v>
      </c>
      <c r="C42">
        <v>12303241.549554963</v>
      </c>
      <c r="D42">
        <v>16.754000100000003</v>
      </c>
      <c r="E42">
        <v>1106011.9999999993</v>
      </c>
      <c r="F42">
        <v>2.669591288340452</v>
      </c>
      <c r="G42">
        <v>0.23932923591562799</v>
      </c>
      <c r="H42">
        <v>0.13699992405145694</v>
      </c>
      <c r="I42">
        <v>0.81287725630463326</v>
      </c>
      <c r="J42">
        <v>0.31069825643844734</v>
      </c>
      <c r="K42">
        <f>Table2[[#This Row],[mobile transactions/GDP]]+Table2[[#This Row],[card transactions/GDP]]</f>
        <v>1.1235755127430807</v>
      </c>
      <c r="L42" t="e">
        <f>EXP([1]!Table1[[#This Row],[ltfp]])</f>
        <v>#REF!</v>
      </c>
    </row>
    <row r="43" spans="1:12">
      <c r="A43" s="3" t="s">
        <v>51</v>
      </c>
      <c r="B43">
        <v>618258.49061732111</v>
      </c>
      <c r="C43">
        <v>12289016.887614833</v>
      </c>
      <c r="D43">
        <v>16.757225099999999</v>
      </c>
      <c r="E43">
        <v>1117605.9999999995</v>
      </c>
      <c r="F43">
        <v>2.6862776327256652</v>
      </c>
      <c r="G43">
        <v>0.23870850065407101</v>
      </c>
      <c r="H43">
        <v>0.13078133080888971</v>
      </c>
      <c r="I43">
        <v>0.81663305315111046</v>
      </c>
      <c r="J43">
        <v>0.31006991730538314</v>
      </c>
      <c r="K43">
        <f>Table2[[#This Row],[mobile transactions/GDP]]+Table2[[#This Row],[card transactions/GDP]]</f>
        <v>1.1267029704564937</v>
      </c>
      <c r="L43" t="e">
        <f>EXP([1]!Table1[[#This Row],[ltfp]])</f>
        <v>#REF!</v>
      </c>
    </row>
    <row r="44" spans="1:12">
      <c r="A44" s="2" t="s">
        <v>52</v>
      </c>
      <c r="B44">
        <v>638364.85555742739</v>
      </c>
      <c r="C44">
        <v>12688667.619545467</v>
      </c>
      <c r="D44">
        <v>17.171195100000002</v>
      </c>
      <c r="E44">
        <v>1130890.0000000007</v>
      </c>
      <c r="F44">
        <v>2.7144107738153131</v>
      </c>
      <c r="G44">
        <v>0.23489460881501997</v>
      </c>
      <c r="H44">
        <v>0.13293564360813165</v>
      </c>
      <c r="I44">
        <v>0.79242985613101191</v>
      </c>
      <c r="J44">
        <v>0.30525603728037209</v>
      </c>
      <c r="K44">
        <f>Table2[[#This Row],[mobile transactions/GDP]]+Table2[[#This Row],[card transactions/GDP]]</f>
        <v>1.097685893411384</v>
      </c>
      <c r="L44" t="e">
        <f>EXP([1]!Table1[[#This Row],[ltfp]])</f>
        <v>#REF!</v>
      </c>
    </row>
    <row r="45" spans="1:12">
      <c r="A45" s="3" t="s">
        <v>53</v>
      </c>
      <c r="B45">
        <v>652446.79876201111</v>
      </c>
      <c r="C45">
        <v>12968571.964536741</v>
      </c>
      <c r="D45">
        <v>17.174382100000003</v>
      </c>
      <c r="E45">
        <v>1151284</v>
      </c>
      <c r="F45">
        <v>2.7780287053411667</v>
      </c>
      <c r="G45">
        <v>0.235845580509424</v>
      </c>
      <c r="H45">
        <v>0.1390006288630781</v>
      </c>
      <c r="I45">
        <v>0.80831228437118907</v>
      </c>
      <c r="J45">
        <v>0.30748103856216191</v>
      </c>
      <c r="K45">
        <f>Table2[[#This Row],[mobile transactions/GDP]]+Table2[[#This Row],[card transactions/GDP]]</f>
        <v>1.115793322933351</v>
      </c>
      <c r="L45" t="e">
        <f>EXP([1]!Table1[[#This Row],[ltfp]])</f>
        <v>#REF!</v>
      </c>
    </row>
    <row r="46" spans="1:12">
      <c r="A46" s="2" t="s">
        <v>54</v>
      </c>
      <c r="B46">
        <v>697236.60625752748</v>
      </c>
      <c r="C46">
        <v>13136823.041709268</v>
      </c>
      <c r="D46">
        <v>17.1777011</v>
      </c>
      <c r="E46">
        <v>1171469.0000000002</v>
      </c>
      <c r="F46">
        <v>2.6004102541339122</v>
      </c>
      <c r="G46">
        <v>0.256907368660719</v>
      </c>
      <c r="H46">
        <v>0.13342580981656366</v>
      </c>
      <c r="I46">
        <v>0.82029144603911841</v>
      </c>
      <c r="J46">
        <v>0.29930113387550161</v>
      </c>
      <c r="K46">
        <f>Table2[[#This Row],[mobile transactions/GDP]]+Table2[[#This Row],[card transactions/GDP]]</f>
        <v>1.11959257991462</v>
      </c>
      <c r="L46" t="e">
        <f>EXP([1]!Table1[[#This Row],[ltfp]])</f>
        <v>#REF!</v>
      </c>
    </row>
    <row r="47" spans="1:12">
      <c r="A47" s="3" t="s">
        <v>55</v>
      </c>
      <c r="B47">
        <v>701346.83546834637</v>
      </c>
      <c r="C47">
        <v>13214264.979379799</v>
      </c>
      <c r="D47">
        <v>17.501276000000001</v>
      </c>
      <c r="E47">
        <v>1186641</v>
      </c>
      <c r="F47">
        <v>2.6992156852830802</v>
      </c>
      <c r="G47">
        <v>0.238490776934704</v>
      </c>
      <c r="H47">
        <v>0.13212847862158816</v>
      </c>
      <c r="I47">
        <v>0.80870288486576813</v>
      </c>
      <c r="J47">
        <v>0.29685052176690335</v>
      </c>
      <c r="K47">
        <f>Table2[[#This Row],[mobile transactions/GDP]]+Table2[[#This Row],[card transactions/GDP]]</f>
        <v>1.1055534066326715</v>
      </c>
      <c r="L47" t="e">
        <f>EXP([1]!Table1[[#This Row],[ltfp]])</f>
        <v>#REF!</v>
      </c>
    </row>
    <row r="48" spans="1:12">
      <c r="A48" s="5" t="s">
        <v>56</v>
      </c>
      <c r="B48">
        <v>720090.10385697207</v>
      </c>
      <c r="C48">
        <v>13567411.956797265</v>
      </c>
      <c r="D48">
        <v>17.909960999999996</v>
      </c>
      <c r="E48">
        <v>1197622.9999999993</v>
      </c>
      <c r="F48">
        <v>2.75545810325954</v>
      </c>
      <c r="G48">
        <v>0.25998827583487805</v>
      </c>
      <c r="H48">
        <v>0.12111662852166333</v>
      </c>
      <c r="I48">
        <v>0.84244123568101148</v>
      </c>
      <c r="J48">
        <v>0.28897491113647622</v>
      </c>
      <c r="K48">
        <f>Table2[[#This Row],[mobile transactions/GDP]]+Table2[[#This Row],[card transactions/GDP]]</f>
        <v>1.1314161468174877</v>
      </c>
      <c r="L48" t="e">
        <f>EXP([1]!Table1[[#This Row],[ltfp]])</f>
        <v>#REF!</v>
      </c>
    </row>
    <row r="49" spans="1:12">
      <c r="A49" s="7" t="s">
        <v>59</v>
      </c>
      <c r="B49">
        <f>AVERAGE([e-capital])</f>
        <v>477816.4435372611</v>
      </c>
      <c r="C49">
        <f>AVERAGE([p-capital])</f>
        <v>7455879.8895927481</v>
      </c>
      <c r="D49">
        <f>AVERAGE([labor])</f>
        <v>13.302331110638297</v>
      </c>
      <c r="E49">
        <f>AVERAGE([GDP])</f>
        <v>885197.01276595728</v>
      </c>
      <c r="F49">
        <f>AVERAGE([financial inclusion])</f>
        <v>2.0156330719920805</v>
      </c>
      <c r="G49">
        <f>AVERAGE([diversification index])</f>
        <v>0.24278968453635161</v>
      </c>
      <c r="H49">
        <f>AVERAGE([degree of openness])</f>
        <v>0.13569389568099349</v>
      </c>
      <c r="I49">
        <f>AVERAGE([mobile transactions/GDP])</f>
        <v>0.45150621280725234</v>
      </c>
      <c r="J49">
        <f>AVERAGE([card transactions/GDP])</f>
        <v>0.23025425244006717</v>
      </c>
      <c r="K49">
        <f>AVERAGE([e-commerce indicator])</f>
        <v>0.68176046524731937</v>
      </c>
      <c r="L49" t="e">
        <f>AVERAGE([TFP])</f>
        <v>#REF!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Bilal</cp:lastModifiedBy>
  <dcterms:created xsi:type="dcterms:W3CDTF">2019-05-04T05:52:16Z</dcterms:created>
  <dcterms:modified xsi:type="dcterms:W3CDTF">2020-06-15T23:24:33Z</dcterms:modified>
</cp:coreProperties>
</file>