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IMMY\Desktop\CREDIT_2018\"/>
    </mc:Choice>
  </mc:AlternateContent>
  <bookViews>
    <workbookView xWindow="0" yWindow="0" windowWidth="19200" windowHeight="95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8" i="1" l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7" i="1"/>
  <c r="AI32" i="1" l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31" i="1"/>
  <c r="AI30" i="1"/>
  <c r="AI29" i="1"/>
  <c r="AI28" i="1"/>
  <c r="AI27" i="1"/>
  <c r="AI2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6" i="1"/>
  <c r="AH23" i="1"/>
  <c r="AH17" i="1"/>
  <c r="AH18" i="1"/>
  <c r="AH16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24" i="1"/>
  <c r="AH20" i="1"/>
  <c r="AH21" i="1"/>
  <c r="AH22" i="1"/>
  <c r="AH19" i="1"/>
  <c r="AH7" i="1"/>
  <c r="AH8" i="1"/>
  <c r="AH9" i="1"/>
  <c r="AH10" i="1"/>
  <c r="AH11" i="1"/>
  <c r="AH12" i="1"/>
  <c r="AH13" i="1"/>
  <c r="AH14" i="1"/>
  <c r="AH15" i="1"/>
  <c r="AH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6" i="1"/>
  <c r="Z8" i="1" l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7" i="1"/>
  <c r="Z6" i="1" s="1"/>
  <c r="AC7" i="1" l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6" i="1"/>
  <c r="AA7" i="1" l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6" i="1"/>
  <c r="V7" i="1" l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6" i="1"/>
  <c r="M7" i="1"/>
  <c r="W7" i="1" s="1"/>
  <c r="M8" i="1"/>
  <c r="W8" i="1" s="1"/>
  <c r="M9" i="1"/>
  <c r="W9" i="1" s="1"/>
  <c r="M10" i="1"/>
  <c r="W10" i="1" s="1"/>
  <c r="M11" i="1"/>
  <c r="W11" i="1" s="1"/>
  <c r="M12" i="1"/>
  <c r="W12" i="1" s="1"/>
  <c r="M13" i="1"/>
  <c r="W13" i="1" s="1"/>
  <c r="M14" i="1"/>
  <c r="W14" i="1" s="1"/>
  <c r="M15" i="1"/>
  <c r="W15" i="1" s="1"/>
  <c r="M16" i="1"/>
  <c r="W16" i="1" s="1"/>
  <c r="M17" i="1"/>
  <c r="W17" i="1" s="1"/>
  <c r="M18" i="1"/>
  <c r="W18" i="1" s="1"/>
  <c r="M19" i="1"/>
  <c r="W19" i="1" s="1"/>
  <c r="M20" i="1"/>
  <c r="W20" i="1" s="1"/>
  <c r="M21" i="1"/>
  <c r="W21" i="1" s="1"/>
  <c r="M22" i="1"/>
  <c r="W22" i="1" s="1"/>
  <c r="M23" i="1"/>
  <c r="W23" i="1" s="1"/>
  <c r="M24" i="1"/>
  <c r="W24" i="1" s="1"/>
  <c r="M25" i="1"/>
  <c r="W25" i="1" s="1"/>
  <c r="M26" i="1"/>
  <c r="W26" i="1" s="1"/>
  <c r="M27" i="1"/>
  <c r="W27" i="1" s="1"/>
  <c r="M28" i="1"/>
  <c r="W28" i="1" s="1"/>
  <c r="M29" i="1"/>
  <c r="W29" i="1" s="1"/>
  <c r="M30" i="1"/>
  <c r="W30" i="1" s="1"/>
  <c r="M31" i="1"/>
  <c r="W31" i="1" s="1"/>
  <c r="M32" i="1"/>
  <c r="W32" i="1" s="1"/>
  <c r="M33" i="1"/>
  <c r="W33" i="1" s="1"/>
  <c r="M34" i="1"/>
  <c r="W34" i="1" s="1"/>
  <c r="M35" i="1"/>
  <c r="W35" i="1" s="1"/>
  <c r="M36" i="1"/>
  <c r="W36" i="1" s="1"/>
  <c r="M37" i="1"/>
  <c r="W37" i="1" s="1"/>
  <c r="M38" i="1"/>
  <c r="W38" i="1" s="1"/>
  <c r="M39" i="1"/>
  <c r="W39" i="1" s="1"/>
  <c r="M40" i="1"/>
  <c r="W40" i="1" s="1"/>
  <c r="M41" i="1"/>
  <c r="W41" i="1" s="1"/>
  <c r="M42" i="1"/>
  <c r="W42" i="1" s="1"/>
  <c r="M43" i="1"/>
  <c r="W43" i="1" s="1"/>
  <c r="M44" i="1"/>
  <c r="W44" i="1" s="1"/>
  <c r="M45" i="1"/>
  <c r="W45" i="1" s="1"/>
  <c r="M46" i="1"/>
  <c r="W46" i="1" s="1"/>
  <c r="M47" i="1"/>
  <c r="W47" i="1" s="1"/>
  <c r="M48" i="1"/>
  <c r="W48" i="1" s="1"/>
  <c r="M49" i="1"/>
  <c r="W49" i="1" s="1"/>
  <c r="M50" i="1"/>
  <c r="W50" i="1" s="1"/>
  <c r="M51" i="1"/>
  <c r="W51" i="1" s="1"/>
  <c r="M52" i="1"/>
  <c r="W52" i="1" s="1"/>
  <c r="M6" i="1"/>
  <c r="W6" i="1" s="1"/>
</calcChain>
</file>

<file path=xl/sharedStrings.xml><?xml version="1.0" encoding="utf-8"?>
<sst xmlns="http://schemas.openxmlformats.org/spreadsheetml/2006/main" count="61" uniqueCount="36">
  <si>
    <t>ED</t>
  </si>
  <si>
    <t>YEAR</t>
  </si>
  <si>
    <t>LOCAL CU</t>
  </si>
  <si>
    <t>USD</t>
  </si>
  <si>
    <t>SA</t>
  </si>
  <si>
    <t>GDS($)</t>
  </si>
  <si>
    <t>EDS</t>
  </si>
  <si>
    <t>PDS</t>
  </si>
  <si>
    <t>PD</t>
  </si>
  <si>
    <t>ML M2</t>
  </si>
  <si>
    <t>Y</t>
  </si>
  <si>
    <t>Cn</t>
  </si>
  <si>
    <t>I</t>
  </si>
  <si>
    <t>G</t>
  </si>
  <si>
    <t>X</t>
  </si>
  <si>
    <t>M</t>
  </si>
  <si>
    <t>ER</t>
  </si>
  <si>
    <t>PO</t>
  </si>
  <si>
    <t>MS</t>
  </si>
  <si>
    <t>T</t>
  </si>
  <si>
    <t>V</t>
  </si>
  <si>
    <t>P</t>
  </si>
  <si>
    <t>Rn</t>
  </si>
  <si>
    <t>R</t>
  </si>
  <si>
    <t>Yd</t>
  </si>
  <si>
    <t>NX</t>
  </si>
  <si>
    <t>F=(I-S)</t>
  </si>
  <si>
    <t>*</t>
  </si>
  <si>
    <t>BC</t>
  </si>
  <si>
    <t>BD</t>
  </si>
  <si>
    <t>BA</t>
  </si>
  <si>
    <t>**</t>
  </si>
  <si>
    <t>VC</t>
  </si>
  <si>
    <t>LOGSA</t>
  </si>
  <si>
    <t>LOGR</t>
  </si>
  <si>
    <t>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</si>
</sst>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_(* #,##0_);_(* \(#,##0\);_(* &quot;-&quot;??_);_(@_)"/>
    <numFmt numFmtId="165" formatCode="0.0000"/>
    <numFmt numFmtId="166" formatCode="0.000"/>
    <numFmt numFmtId="167" formatCode="0.000000"/>
    <numFmt numFmtId="168" formatCode="_(* #,##0.00000_);_(* \(#,##0.00000\);_(* &quot;-&quot;??_);_(@_)"/>
    <numFmt numFmtId="169" formatCode="0.0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9"/>
      <color theme="1"/>
      <name val="Calibri"/>
      <family val="2"/>
      <scheme val="minor"/>
    </font>
    <font>
      <sz val="8"/>
      <color rgb="FF000000"/>
      <name val="Verdana"/>
      <family val="2"/>
    </font>
    <font>
      <sz val="11"/>
      <color rgb="FF000000"/>
      <name val="Calibri"/>
      <family val="2"/>
      <scheme val="minor"/>
    </font>
    <font>
      <sz val="9"/>
      <color rgb="FF000000"/>
      <name val="Verdana"/>
      <family val="2"/>
    </font>
    <font>
      <sz val="14"/>
      <color theme="1"/>
      <name val="Times New Roman"/>
      <family val="1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rgb="FFE1E1E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33">
    <xf numFmtId="0" fontId="0" fillId="0" borderId="0" xfId="0"/>
    <xf numFmtId="0" fontId="2" fillId="0" borderId="0" xfId="0" applyFont="1" applyAlignment="1">
      <alignment horizontal="center"/>
    </xf>
    <xf numFmtId="164" fontId="3" fillId="2" borderId="1" xfId="1" applyNumberFormat="1" applyFont="1" applyFill="1" applyBorder="1"/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1" applyNumberFormat="1" applyFont="1" applyBorder="1"/>
    <xf numFmtId="3" fontId="0" fillId="0" borderId="1" xfId="0" applyNumberFormat="1" applyBorder="1"/>
    <xf numFmtId="0" fontId="4" fillId="3" borderId="1" xfId="0" applyFont="1" applyFill="1" applyBorder="1" applyAlignment="1">
      <alignment horizontal="right" vertical="top" wrapText="1"/>
    </xf>
    <xf numFmtId="3" fontId="4" fillId="3" borderId="1" xfId="0" applyNumberFormat="1" applyFont="1" applyFill="1" applyBorder="1" applyAlignment="1">
      <alignment horizontal="right" vertical="top" wrapText="1"/>
    </xf>
    <xf numFmtId="164" fontId="0" fillId="0" borderId="1" xfId="0" applyNumberFormat="1" applyBorder="1"/>
    <xf numFmtId="167" fontId="0" fillId="0" borderId="1" xfId="0" applyNumberFormat="1" applyBorder="1"/>
    <xf numFmtId="2" fontId="5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/>
    <xf numFmtId="0" fontId="4" fillId="4" borderId="1" xfId="0" applyFont="1" applyFill="1" applyBorder="1" applyAlignment="1">
      <alignment horizontal="right" vertical="top" wrapText="1"/>
    </xf>
    <xf numFmtId="3" fontId="4" fillId="4" borderId="1" xfId="0" applyNumberFormat="1" applyFont="1" applyFill="1" applyBorder="1" applyAlignment="1">
      <alignment horizontal="right" vertical="top" wrapText="1"/>
    </xf>
    <xf numFmtId="2" fontId="6" fillId="2" borderId="1" xfId="0" applyNumberFormat="1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right" vertical="top" wrapText="1"/>
    </xf>
    <xf numFmtId="166" fontId="4" fillId="3" borderId="1" xfId="0" applyNumberFormat="1" applyFont="1" applyFill="1" applyBorder="1" applyAlignment="1">
      <alignment horizontal="right" vertical="top" wrapText="1"/>
    </xf>
    <xf numFmtId="2" fontId="0" fillId="0" borderId="1" xfId="0" applyNumberFormat="1" applyBorder="1" applyAlignment="1">
      <alignment horizontal="center"/>
    </xf>
    <xf numFmtId="166" fontId="4" fillId="4" borderId="1" xfId="0" applyNumberFormat="1" applyFont="1" applyFill="1" applyBorder="1" applyAlignment="1">
      <alignment horizontal="right" vertical="top" wrapText="1"/>
    </xf>
    <xf numFmtId="0" fontId="7" fillId="0" borderId="1" xfId="0" applyFont="1" applyBorder="1" applyAlignment="1">
      <alignment horizontal="center"/>
    </xf>
    <xf numFmtId="2" fontId="0" fillId="0" borderId="1" xfId="1" applyNumberFormat="1" applyFont="1" applyBorder="1"/>
    <xf numFmtId="1" fontId="0" fillId="0" borderId="1" xfId="0" applyNumberFormat="1" applyBorder="1"/>
    <xf numFmtId="0" fontId="2" fillId="0" borderId="1" xfId="0" applyFont="1" applyFill="1" applyBorder="1" applyAlignment="1">
      <alignment horizontal="center"/>
    </xf>
    <xf numFmtId="164" fontId="8" fillId="0" borderId="1" xfId="1" applyNumberFormat="1" applyFont="1" applyFill="1" applyBorder="1" applyAlignment="1" applyProtection="1"/>
    <xf numFmtId="168" fontId="0" fillId="0" borderId="1" xfId="0" applyNumberFormat="1" applyBorder="1" applyAlignment="1">
      <alignment horizontal="center"/>
    </xf>
    <xf numFmtId="168" fontId="0" fillId="0" borderId="1" xfId="1" applyNumberFormat="1" applyFont="1" applyBorder="1"/>
    <xf numFmtId="169" fontId="0" fillId="0" borderId="1" xfId="0" applyNumberFormat="1" applyBorder="1"/>
    <xf numFmtId="164" fontId="0" fillId="0" borderId="0" xfId="1" applyNumberFormat="1" applyFont="1"/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3:AK53"/>
  <sheetViews>
    <sheetView tabSelected="1" topLeftCell="Y1" workbookViewId="0">
      <selection activeCell="AJ5" sqref="AJ5"/>
    </sheetView>
  </sheetViews>
  <sheetFormatPr defaultRowHeight="15" x14ac:dyDescent="0.25"/>
  <cols>
    <col min="7" max="7" width="14.28515625" bestFit="1" customWidth="1"/>
    <col min="8" max="8" width="12.5703125" bestFit="1" customWidth="1"/>
    <col min="9" max="9" width="12.5703125" customWidth="1"/>
    <col min="10" max="10" width="12.5703125" bestFit="1" customWidth="1"/>
    <col min="11" max="11" width="17.5703125" bestFit="1" customWidth="1"/>
    <col min="12" max="13" width="14.28515625" bestFit="1" customWidth="1"/>
    <col min="14" max="14" width="12.85546875" bestFit="1" customWidth="1"/>
    <col min="15" max="15" width="12.5703125" bestFit="1" customWidth="1"/>
    <col min="16" max="19" width="12" bestFit="1" customWidth="1"/>
    <col min="21" max="21" width="10.140625" bestFit="1" customWidth="1"/>
    <col min="22" max="22" width="14.28515625" bestFit="1" customWidth="1"/>
    <col min="23" max="24" width="10.5703125" bestFit="1" customWidth="1"/>
    <col min="26" max="26" width="7.28515625" bestFit="1" customWidth="1"/>
    <col min="27" max="27" width="15.28515625" bestFit="1" customWidth="1"/>
    <col min="28" max="28" width="15" bestFit="1" customWidth="1"/>
    <col min="29" max="29" width="11.7109375" bestFit="1" customWidth="1"/>
    <col min="30" max="30" width="14.28515625" bestFit="1" customWidth="1"/>
    <col min="31" max="31" width="14" bestFit="1" customWidth="1"/>
    <col min="32" max="32" width="14.28515625" bestFit="1" customWidth="1"/>
    <col min="33" max="33" width="12.5703125" bestFit="1" customWidth="1"/>
    <col min="34" max="34" width="11.28515625" bestFit="1" customWidth="1"/>
    <col min="37" max="37" width="16.28515625" bestFit="1" customWidth="1"/>
  </cols>
  <sheetData>
    <row r="3" spans="6:37" ht="18.75" x14ac:dyDescent="0.3">
      <c r="G3" s="1">
        <v>1</v>
      </c>
      <c r="H3" s="1">
        <v>2</v>
      </c>
      <c r="I3" s="1">
        <v>3</v>
      </c>
      <c r="J3" s="1">
        <v>4</v>
      </c>
      <c r="K3" s="1">
        <v>5</v>
      </c>
      <c r="L3" s="1">
        <v>6</v>
      </c>
      <c r="M3" s="1">
        <v>7</v>
      </c>
      <c r="N3" s="1">
        <v>8</v>
      </c>
      <c r="O3" s="1">
        <v>9</v>
      </c>
      <c r="P3" s="1">
        <v>10</v>
      </c>
      <c r="Q3" s="1">
        <v>11</v>
      </c>
      <c r="R3" s="1">
        <v>12</v>
      </c>
      <c r="S3" s="1">
        <v>13</v>
      </c>
      <c r="T3" s="1">
        <v>14</v>
      </c>
      <c r="U3" s="1">
        <v>15</v>
      </c>
      <c r="V3" s="1">
        <v>16</v>
      </c>
      <c r="W3" s="1">
        <v>17</v>
      </c>
      <c r="X3" s="1">
        <v>18</v>
      </c>
      <c r="Y3" s="1">
        <v>19</v>
      </c>
      <c r="Z3" s="1">
        <v>20</v>
      </c>
      <c r="AA3" s="1">
        <v>21</v>
      </c>
      <c r="AB3" s="1">
        <v>22</v>
      </c>
      <c r="AC3" s="1">
        <v>23</v>
      </c>
      <c r="AD3" s="1">
        <v>24</v>
      </c>
      <c r="AE3" s="1">
        <v>25</v>
      </c>
      <c r="AF3" s="1">
        <v>26</v>
      </c>
      <c r="AG3" s="1">
        <v>27</v>
      </c>
      <c r="AH3" s="1">
        <v>28</v>
      </c>
      <c r="AI3" s="1">
        <v>29</v>
      </c>
      <c r="AJ3" s="1">
        <v>30</v>
      </c>
      <c r="AK3" s="1">
        <v>31</v>
      </c>
    </row>
    <row r="4" spans="6:37" ht="18.75" x14ac:dyDescent="0.3">
      <c r="F4" s="22" t="s">
        <v>27</v>
      </c>
      <c r="G4" s="5" t="s">
        <v>3</v>
      </c>
      <c r="H4" s="5" t="s">
        <v>3</v>
      </c>
      <c r="I4" s="5" t="s">
        <v>3</v>
      </c>
      <c r="J4" s="5" t="s">
        <v>3</v>
      </c>
      <c r="K4" s="5" t="s">
        <v>2</v>
      </c>
      <c r="L4" s="5" t="s">
        <v>5</v>
      </c>
      <c r="M4" s="5" t="s">
        <v>3</v>
      </c>
      <c r="N4" s="5" t="s">
        <v>3</v>
      </c>
      <c r="O4" s="5" t="s">
        <v>3</v>
      </c>
      <c r="P4" s="5" t="s">
        <v>3</v>
      </c>
      <c r="Q4" s="5" t="s">
        <v>3</v>
      </c>
      <c r="R4" s="5" t="s">
        <v>3</v>
      </c>
      <c r="S4" s="5" t="s">
        <v>3</v>
      </c>
      <c r="T4" s="5" t="s">
        <v>3</v>
      </c>
      <c r="U4" s="5" t="s">
        <v>3</v>
      </c>
      <c r="V4" s="5" t="s">
        <v>3</v>
      </c>
      <c r="W4" s="5" t="s">
        <v>3</v>
      </c>
      <c r="X4" s="5"/>
      <c r="Y4" s="4"/>
      <c r="Z4" s="4"/>
      <c r="AA4" s="5" t="s">
        <v>3</v>
      </c>
      <c r="AB4" s="5" t="s">
        <v>3</v>
      </c>
      <c r="AC4" s="5" t="s">
        <v>3</v>
      </c>
      <c r="AD4" s="25" t="s">
        <v>3</v>
      </c>
      <c r="AE4" s="25" t="s">
        <v>3</v>
      </c>
      <c r="AF4" s="25" t="s">
        <v>3</v>
      </c>
      <c r="AG4" s="25" t="s">
        <v>3</v>
      </c>
      <c r="AH4" s="5" t="s">
        <v>3</v>
      </c>
      <c r="AI4" s="5" t="s">
        <v>3</v>
      </c>
      <c r="AJ4" s="32" t="s">
        <v>3</v>
      </c>
      <c r="AK4" s="31" t="s">
        <v>3</v>
      </c>
    </row>
    <row r="5" spans="6:37" ht="18.75" x14ac:dyDescent="0.3">
      <c r="F5" s="5" t="s">
        <v>1</v>
      </c>
      <c r="G5" s="5" t="s">
        <v>0</v>
      </c>
      <c r="H5" s="5" t="s">
        <v>6</v>
      </c>
      <c r="I5" s="5" t="s">
        <v>8</v>
      </c>
      <c r="J5" s="5" t="s">
        <v>7</v>
      </c>
      <c r="K5" s="5" t="s">
        <v>9</v>
      </c>
      <c r="L5" s="5" t="s">
        <v>4</v>
      </c>
      <c r="M5" s="5" t="s">
        <v>18</v>
      </c>
      <c r="N5" s="3" t="s">
        <v>10</v>
      </c>
      <c r="O5" s="3" t="s">
        <v>11</v>
      </c>
      <c r="P5" s="3" t="s">
        <v>12</v>
      </c>
      <c r="Q5" s="3" t="s">
        <v>13</v>
      </c>
      <c r="R5" s="3" t="s">
        <v>14</v>
      </c>
      <c r="S5" s="3" t="s">
        <v>15</v>
      </c>
      <c r="T5" s="3" t="s">
        <v>16</v>
      </c>
      <c r="U5" s="3" t="s">
        <v>17</v>
      </c>
      <c r="V5" s="3" t="s">
        <v>19</v>
      </c>
      <c r="W5" s="3" t="s">
        <v>20</v>
      </c>
      <c r="X5" s="3" t="s">
        <v>21</v>
      </c>
      <c r="Y5" s="3" t="s">
        <v>22</v>
      </c>
      <c r="Z5" s="3" t="s">
        <v>23</v>
      </c>
      <c r="AA5" s="3" t="s">
        <v>24</v>
      </c>
      <c r="AB5" s="3" t="s">
        <v>26</v>
      </c>
      <c r="AC5" s="3" t="s">
        <v>25</v>
      </c>
      <c r="AD5" s="3" t="s">
        <v>28</v>
      </c>
      <c r="AE5" s="3" t="s">
        <v>29</v>
      </c>
      <c r="AF5" s="3" t="s">
        <v>30</v>
      </c>
      <c r="AG5" s="3" t="s">
        <v>32</v>
      </c>
      <c r="AH5" s="5" t="s">
        <v>33</v>
      </c>
      <c r="AI5" s="5" t="s">
        <v>34</v>
      </c>
      <c r="AK5" s="1" t="s">
        <v>35</v>
      </c>
    </row>
    <row r="6" spans="6:37" x14ac:dyDescent="0.25">
      <c r="F6" s="6">
        <v>1970</v>
      </c>
      <c r="G6" s="7">
        <v>151676000</v>
      </c>
      <c r="H6" s="7">
        <v>9039000</v>
      </c>
      <c r="I6" s="7">
        <v>15655000</v>
      </c>
      <c r="J6" s="7">
        <v>6546000</v>
      </c>
      <c r="K6" s="8">
        <v>16693000</v>
      </c>
      <c r="L6" s="7">
        <v>217226900</v>
      </c>
      <c r="M6" s="7">
        <f>K6/T6</f>
        <v>233795518.2072829</v>
      </c>
      <c r="N6" s="2">
        <v>3813631890</v>
      </c>
      <c r="O6" s="2">
        <v>3234288594</v>
      </c>
      <c r="P6" s="2">
        <v>546926231</v>
      </c>
      <c r="Q6" s="2">
        <v>415810098</v>
      </c>
      <c r="R6" s="2">
        <v>206605316</v>
      </c>
      <c r="S6" s="2">
        <v>892714404</v>
      </c>
      <c r="T6" s="9">
        <v>7.1400000000000005E-2</v>
      </c>
      <c r="U6" s="10">
        <v>9446064</v>
      </c>
      <c r="V6" s="11">
        <f>N6-O6-L6</f>
        <v>362116396</v>
      </c>
      <c r="W6" s="12">
        <f>X6*N6/M6</f>
        <v>1.997713760917624E-2</v>
      </c>
      <c r="X6" s="12">
        <v>1.2247026913852347E-3</v>
      </c>
      <c r="Y6" s="13">
        <v>7.5</v>
      </c>
      <c r="Z6" s="14">
        <f>(X6/X7)*Z7</f>
        <v>-0.17452543913049853</v>
      </c>
      <c r="AA6" s="11">
        <f>O6+P6</f>
        <v>3781214825</v>
      </c>
      <c r="AB6" s="11">
        <f>P6-L6</f>
        <v>329699331</v>
      </c>
      <c r="AC6" s="24">
        <f>R6-S6</f>
        <v>-686109088</v>
      </c>
      <c r="AD6" s="11">
        <v>360006850.41600001</v>
      </c>
      <c r="AE6" s="26">
        <v>296014107.30180001</v>
      </c>
      <c r="AF6" s="11">
        <v>200266106.442577</v>
      </c>
      <c r="AG6" s="27">
        <f>X6*N6/AD6</f>
        <v>1.2973545459589352E-2</v>
      </c>
      <c r="AH6" s="28">
        <f>LOG(L6)</f>
        <v>8.3369136045180472</v>
      </c>
      <c r="AI6" s="4">
        <f>-LOG(-Z6)</f>
        <v>0.75814126057432796</v>
      </c>
    </row>
    <row r="7" spans="6:37" x14ac:dyDescent="0.25">
      <c r="F7" s="6">
        <v>1971</v>
      </c>
      <c r="G7" s="7">
        <v>172356000</v>
      </c>
      <c r="H7" s="7">
        <v>9497000</v>
      </c>
      <c r="I7" s="7">
        <v>12080000</v>
      </c>
      <c r="J7" s="7">
        <v>5858000</v>
      </c>
      <c r="K7" s="8">
        <v>16500000</v>
      </c>
      <c r="L7" s="7">
        <v>169607800</v>
      </c>
      <c r="M7" s="7">
        <f t="shared" ref="M7:M52" si="0">K7/T7</f>
        <v>231092436.97478989</v>
      </c>
      <c r="N7" s="2">
        <v>3918114956</v>
      </c>
      <c r="O7" s="2">
        <v>3322959929</v>
      </c>
      <c r="P7" s="2">
        <v>561893795</v>
      </c>
      <c r="Q7" s="2">
        <v>427222896</v>
      </c>
      <c r="R7" s="2">
        <v>212324764</v>
      </c>
      <c r="S7" s="2">
        <v>917191253</v>
      </c>
      <c r="T7" s="15">
        <v>7.1400000000000005E-2</v>
      </c>
      <c r="U7" s="16">
        <v>9720399</v>
      </c>
      <c r="V7" s="11">
        <f t="shared" ref="V7:V52" si="1">N7-O7-L7</f>
        <v>425547227</v>
      </c>
      <c r="W7" s="12">
        <f t="shared" ref="W7:W52" si="2">X7*N7/M7</f>
        <v>2.2360895626619314E-2</v>
      </c>
      <c r="X7" s="12">
        <v>1.3188571344445205E-3</v>
      </c>
      <c r="Y7" s="13">
        <v>7.5</v>
      </c>
      <c r="Z7" s="14">
        <f>Y7-((100*(X7-X6)/X6))</f>
        <v>-0.18794285515856579</v>
      </c>
      <c r="AA7" s="11">
        <f t="shared" ref="AA7:AA52" si="3">O7+P7</f>
        <v>3884853724</v>
      </c>
      <c r="AB7" s="11">
        <f t="shared" ref="AB7:AB52" si="4">P7-L7</f>
        <v>392285995</v>
      </c>
      <c r="AC7" s="24">
        <f t="shared" ref="AC7:AC52" si="5">R7-S7</f>
        <v>-704866489</v>
      </c>
      <c r="AD7" s="11">
        <v>338133320.70280004</v>
      </c>
      <c r="AE7" s="26">
        <v>302371118.25340563</v>
      </c>
      <c r="AF7" s="11">
        <v>223375350.14005601</v>
      </c>
      <c r="AG7" s="27">
        <f t="shared" ref="AG7:AG52" si="6">X7*N7/AD7</f>
        <v>1.5282237942578452E-2</v>
      </c>
      <c r="AH7" s="28">
        <f t="shared" ref="AH7:AH15" si="7">LOG(L7)</f>
        <v>8.2294458209104633</v>
      </c>
      <c r="AI7" s="4">
        <f t="shared" ref="AI7:AI25" si="8">-LOG(-Z7)</f>
        <v>0.72597417978889933</v>
      </c>
      <c r="AK7" s="30">
        <f>(X7/X6)*K6/X6</f>
        <v>14678132437.578756</v>
      </c>
    </row>
    <row r="8" spans="6:37" x14ac:dyDescent="0.25">
      <c r="F8" s="6">
        <v>1972</v>
      </c>
      <c r="G8" s="7">
        <v>177713000</v>
      </c>
      <c r="H8" s="7">
        <v>9521000</v>
      </c>
      <c r="I8" s="7">
        <v>9950000</v>
      </c>
      <c r="J8" s="7">
        <v>5738000</v>
      </c>
      <c r="K8" s="8">
        <v>21263000</v>
      </c>
      <c r="L8" s="7">
        <v>212605000</v>
      </c>
      <c r="M8" s="7">
        <f t="shared" si="0"/>
        <v>297801120.44817924</v>
      </c>
      <c r="N8" s="2">
        <v>3918114956</v>
      </c>
      <c r="O8" s="2">
        <v>3322869479</v>
      </c>
      <c r="P8" s="2">
        <v>561835078</v>
      </c>
      <c r="Q8" s="2">
        <v>427254519</v>
      </c>
      <c r="R8" s="2">
        <v>212156591</v>
      </c>
      <c r="S8" s="2">
        <v>917130089</v>
      </c>
      <c r="T8" s="9">
        <v>7.1400000000000005E-2</v>
      </c>
      <c r="U8" s="10">
        <v>9988380</v>
      </c>
      <c r="V8" s="11">
        <f t="shared" si="1"/>
        <v>382640477</v>
      </c>
      <c r="W8" s="12">
        <f t="shared" si="2"/>
        <v>1.8853574699458576E-2</v>
      </c>
      <c r="X8" s="12">
        <v>1.4329890095119016E-3</v>
      </c>
      <c r="Y8" s="13">
        <v>7.5</v>
      </c>
      <c r="Z8" s="14">
        <f t="shared" ref="Z8:Z52" si="9">Y8-((100*(X8-X7)/X7))</f>
        <v>-1.1538467349195862</v>
      </c>
      <c r="AA8" s="11">
        <f t="shared" si="3"/>
        <v>3884704557</v>
      </c>
      <c r="AB8" s="11">
        <f t="shared" si="4"/>
        <v>349230078</v>
      </c>
      <c r="AC8" s="24">
        <f t="shared" si="5"/>
        <v>-704973498</v>
      </c>
      <c r="AD8" s="11">
        <v>345577739.11919999</v>
      </c>
      <c r="AE8" s="26">
        <v>330898129.62505037</v>
      </c>
      <c r="AF8" s="11">
        <v>338025210.08403361</v>
      </c>
      <c r="AG8" s="27">
        <f t="shared" si="6"/>
        <v>1.624704092417122E-2</v>
      </c>
      <c r="AH8" s="28">
        <f t="shared" si="7"/>
        <v>8.3275734739543292</v>
      </c>
      <c r="AI8" s="4">
        <f t="shared" si="8"/>
        <v>-6.2148125458176627E-2</v>
      </c>
      <c r="AK8" s="30">
        <f t="shared" ref="AK8:AK52" si="10">(X8/X7)*K7/X7</f>
        <v>13593500192.735161</v>
      </c>
    </row>
    <row r="9" spans="6:37" x14ac:dyDescent="0.25">
      <c r="F9" s="6">
        <v>1973</v>
      </c>
      <c r="G9" s="7">
        <v>175532000</v>
      </c>
      <c r="H9" s="7">
        <v>24524000</v>
      </c>
      <c r="I9" s="7">
        <v>3221000</v>
      </c>
      <c r="J9" s="7">
        <v>7717000</v>
      </c>
      <c r="K9" s="8">
        <v>28729000</v>
      </c>
      <c r="L9" s="7">
        <v>206302500</v>
      </c>
      <c r="M9" s="7">
        <f t="shared" si="0"/>
        <v>409245014.24501425</v>
      </c>
      <c r="N9" s="2">
        <v>3918114956</v>
      </c>
      <c r="O9" s="2">
        <v>3322868315</v>
      </c>
      <c r="P9" s="2">
        <v>562002662</v>
      </c>
      <c r="Q9" s="2">
        <v>427129050</v>
      </c>
      <c r="R9" s="2">
        <v>212315852</v>
      </c>
      <c r="S9" s="2">
        <v>917195656</v>
      </c>
      <c r="T9" s="15">
        <v>7.0199999999999999E-2</v>
      </c>
      <c r="U9" s="16">
        <v>10256429</v>
      </c>
      <c r="V9" s="11">
        <f t="shared" si="1"/>
        <v>388944141</v>
      </c>
      <c r="W9" s="12">
        <f t="shared" si="2"/>
        <v>1.5783435605279741E-2</v>
      </c>
      <c r="X9" s="12">
        <v>1.6485714180556506E-3</v>
      </c>
      <c r="Y9" s="13">
        <v>7.5</v>
      </c>
      <c r="Z9" s="14">
        <f t="shared" si="9"/>
        <v>-7.5442471723617519</v>
      </c>
      <c r="AA9" s="11">
        <f t="shared" si="3"/>
        <v>3884870977</v>
      </c>
      <c r="AB9" s="11">
        <f t="shared" si="4"/>
        <v>355700162</v>
      </c>
      <c r="AC9" s="24">
        <f t="shared" si="5"/>
        <v>-704879804</v>
      </c>
      <c r="AD9" s="11">
        <v>369870051.84640002</v>
      </c>
      <c r="AE9" s="26">
        <v>406716004.89262396</v>
      </c>
      <c r="AF9" s="11">
        <v>621413032.02160001</v>
      </c>
      <c r="AG9" s="27">
        <f t="shared" si="6"/>
        <v>1.7463680276013249E-2</v>
      </c>
      <c r="AH9" s="28">
        <f t="shared" si="7"/>
        <v>8.3145044908409478</v>
      </c>
      <c r="AI9" s="4">
        <f t="shared" si="8"/>
        <v>-0.87761590876350914</v>
      </c>
      <c r="AK9" s="30">
        <f t="shared" si="10"/>
        <v>17070513530.729288</v>
      </c>
    </row>
    <row r="10" spans="6:37" x14ac:dyDescent="0.25">
      <c r="F10" s="6">
        <v>1974</v>
      </c>
      <c r="G10" s="7">
        <v>202067000</v>
      </c>
      <c r="H10" s="7">
        <v>13951000</v>
      </c>
      <c r="I10" s="7">
        <v>4757000</v>
      </c>
      <c r="J10" s="7">
        <v>7401000</v>
      </c>
      <c r="K10" s="8">
        <v>38466000</v>
      </c>
      <c r="L10" s="7">
        <v>237089900</v>
      </c>
      <c r="M10" s="7">
        <f t="shared" si="0"/>
        <v>538739495.79831934</v>
      </c>
      <c r="N10" s="2">
        <v>3918114956</v>
      </c>
      <c r="O10" s="2">
        <v>3323141992</v>
      </c>
      <c r="P10" s="2">
        <v>561843645</v>
      </c>
      <c r="Q10" s="2">
        <v>427285118</v>
      </c>
      <c r="R10" s="2">
        <v>212501850</v>
      </c>
      <c r="S10" s="2">
        <v>917248014</v>
      </c>
      <c r="T10" s="9">
        <v>7.1400000000000005E-2</v>
      </c>
      <c r="U10" s="10">
        <v>10533716</v>
      </c>
      <c r="V10" s="11">
        <f t="shared" si="1"/>
        <v>357883064</v>
      </c>
      <c r="W10" s="12">
        <f t="shared" si="2"/>
        <v>1.4756479348848665E-2</v>
      </c>
      <c r="X10" s="12">
        <v>2.0290109742653098E-3</v>
      </c>
      <c r="Y10" s="13">
        <v>9.1199999999999992</v>
      </c>
      <c r="Z10" s="14">
        <f t="shared" si="9"/>
        <v>-13.956922967544548</v>
      </c>
      <c r="AA10" s="11">
        <f t="shared" si="3"/>
        <v>3884985637</v>
      </c>
      <c r="AB10" s="11">
        <f t="shared" si="4"/>
        <v>324753745</v>
      </c>
      <c r="AC10" s="24">
        <f t="shared" si="5"/>
        <v>-704746164</v>
      </c>
      <c r="AD10" s="11">
        <v>394945987.56480002</v>
      </c>
      <c r="AE10" s="26">
        <v>442504066.90072799</v>
      </c>
      <c r="AF10" s="11">
        <v>691547289.73399997</v>
      </c>
      <c r="AG10" s="27">
        <f t="shared" si="6"/>
        <v>2.0129077125647914E-2</v>
      </c>
      <c r="AH10" s="28">
        <f t="shared" si="7"/>
        <v>8.3749130534817926</v>
      </c>
      <c r="AI10" s="4">
        <f t="shared" si="8"/>
        <v>-1.1447896815024683</v>
      </c>
      <c r="AK10" s="30">
        <f t="shared" si="10"/>
        <v>21448127034.161812</v>
      </c>
    </row>
    <row r="11" spans="6:37" x14ac:dyDescent="0.25">
      <c r="F11" s="6">
        <v>1975</v>
      </c>
      <c r="G11" s="7">
        <v>209213000</v>
      </c>
      <c r="H11" s="7">
        <v>16677000</v>
      </c>
      <c r="I11" s="7">
        <v>10979000</v>
      </c>
      <c r="J11" s="7">
        <v>4700000</v>
      </c>
      <c r="K11" s="8">
        <v>46600000</v>
      </c>
      <c r="L11" s="7">
        <v>136555600</v>
      </c>
      <c r="M11" s="7">
        <f t="shared" si="0"/>
        <v>628032345.01347709</v>
      </c>
      <c r="N11" s="2">
        <v>3865873423</v>
      </c>
      <c r="O11" s="2">
        <v>3278296820</v>
      </c>
      <c r="P11" s="2">
        <v>554170141</v>
      </c>
      <c r="Q11" s="2">
        <v>421651396</v>
      </c>
      <c r="R11" s="2">
        <v>208830045</v>
      </c>
      <c r="S11" s="2">
        <v>904720641</v>
      </c>
      <c r="T11" s="15">
        <v>7.4200000000000002E-2</v>
      </c>
      <c r="U11" s="16">
        <v>10827147</v>
      </c>
      <c r="V11" s="11">
        <f t="shared" si="1"/>
        <v>451021003</v>
      </c>
      <c r="W11" s="12">
        <f t="shared" si="2"/>
        <v>1.7800905510216698E-2</v>
      </c>
      <c r="X11" s="12">
        <v>2.8918547525203643E-3</v>
      </c>
      <c r="Y11" s="13">
        <v>9.1199999999999992</v>
      </c>
      <c r="Z11" s="14">
        <f t="shared" si="9"/>
        <v>-33.405338167157225</v>
      </c>
      <c r="AA11" s="11">
        <f t="shared" si="3"/>
        <v>3832466961</v>
      </c>
      <c r="AB11" s="11">
        <f t="shared" si="4"/>
        <v>417614541</v>
      </c>
      <c r="AC11" s="24">
        <f t="shared" si="5"/>
        <v>-695890596</v>
      </c>
      <c r="AD11" s="11">
        <v>296512491.54409999</v>
      </c>
      <c r="AE11" s="26">
        <v>389328246.55690694</v>
      </c>
      <c r="AF11" s="11">
        <v>531944183.00479996</v>
      </c>
      <c r="AG11" s="27">
        <f t="shared" si="6"/>
        <v>3.7703451792964332E-2</v>
      </c>
      <c r="AH11" s="28">
        <f t="shared" si="7"/>
        <v>8.1353095147960026</v>
      </c>
      <c r="AI11" s="4">
        <f t="shared" si="8"/>
        <v>-1.523815872538963</v>
      </c>
      <c r="AK11" s="30">
        <f t="shared" si="10"/>
        <v>27019960598.897202</v>
      </c>
    </row>
    <row r="12" spans="6:37" x14ac:dyDescent="0.25">
      <c r="F12" s="6">
        <v>1976</v>
      </c>
      <c r="G12" s="7">
        <v>243894000</v>
      </c>
      <c r="H12" s="7">
        <v>20414000</v>
      </c>
      <c r="I12" s="7">
        <v>25237000</v>
      </c>
      <c r="J12" s="7">
        <v>3418000</v>
      </c>
      <c r="K12" s="8">
        <v>61852000</v>
      </c>
      <c r="L12" s="7">
        <v>196600000</v>
      </c>
      <c r="M12" s="7">
        <f t="shared" si="0"/>
        <v>747908101.57194686</v>
      </c>
      <c r="N12" s="2">
        <v>3865873423</v>
      </c>
      <c r="O12" s="2">
        <v>3278559960</v>
      </c>
      <c r="P12" s="2">
        <v>555005341</v>
      </c>
      <c r="Q12" s="2">
        <v>421062610</v>
      </c>
      <c r="R12" s="2">
        <v>209956386</v>
      </c>
      <c r="S12" s="2">
        <v>905160460</v>
      </c>
      <c r="T12" s="9">
        <v>8.2699999999999996E-2</v>
      </c>
      <c r="U12" s="10">
        <v>11139833</v>
      </c>
      <c r="V12" s="11">
        <f t="shared" si="1"/>
        <v>390713463</v>
      </c>
      <c r="W12" s="12">
        <f t="shared" si="2"/>
        <v>1.7605129543510598E-2</v>
      </c>
      <c r="X12" s="12">
        <v>3.4059622688311715E-3</v>
      </c>
      <c r="Y12" s="13">
        <v>9.1199999999999992</v>
      </c>
      <c r="Z12" s="14">
        <f t="shared" si="9"/>
        <v>-8.657777942088634</v>
      </c>
      <c r="AA12" s="11">
        <f t="shared" si="3"/>
        <v>3833565301</v>
      </c>
      <c r="AB12" s="11">
        <f t="shared" si="4"/>
        <v>358405341</v>
      </c>
      <c r="AC12" s="24">
        <f t="shared" si="5"/>
        <v>-695204074</v>
      </c>
      <c r="AD12" s="11">
        <v>273317251.0061</v>
      </c>
      <c r="AE12" s="26">
        <v>398293207.02484399</v>
      </c>
      <c r="AF12" s="11">
        <v>506429418.41299993</v>
      </c>
      <c r="AG12" s="27">
        <f t="shared" si="6"/>
        <v>4.817485528756961E-2</v>
      </c>
      <c r="AH12" s="28">
        <f t="shared" si="7"/>
        <v>8.2935835134961167</v>
      </c>
      <c r="AI12" s="4">
        <f t="shared" si="8"/>
        <v>-0.93740644267345286</v>
      </c>
      <c r="AK12" s="30">
        <f t="shared" si="10"/>
        <v>18978976891.276913</v>
      </c>
    </row>
    <row r="13" spans="6:37" x14ac:dyDescent="0.25">
      <c r="F13" s="6">
        <v>1977</v>
      </c>
      <c r="G13" s="7">
        <v>300753000</v>
      </c>
      <c r="H13" s="7">
        <v>16030000</v>
      </c>
      <c r="I13" s="7">
        <v>9099000</v>
      </c>
      <c r="J13" s="7">
        <v>11709000</v>
      </c>
      <c r="K13" s="8">
        <v>73843000</v>
      </c>
      <c r="L13" s="7">
        <v>217411800</v>
      </c>
      <c r="M13" s="7">
        <f t="shared" si="0"/>
        <v>893983050.84745753</v>
      </c>
      <c r="N13" s="2">
        <v>3918114956</v>
      </c>
      <c r="O13" s="2">
        <v>3323963024</v>
      </c>
      <c r="P13" s="2">
        <v>561366594</v>
      </c>
      <c r="Q13" s="2">
        <v>427753322</v>
      </c>
      <c r="R13" s="2">
        <v>213059842</v>
      </c>
      <c r="S13" s="2">
        <v>917405089</v>
      </c>
      <c r="T13" s="15">
        <v>8.2600000000000007E-2</v>
      </c>
      <c r="U13" s="16">
        <v>11470867</v>
      </c>
      <c r="V13" s="11">
        <f t="shared" si="1"/>
        <v>376740132</v>
      </c>
      <c r="W13" s="12">
        <f t="shared" si="2"/>
        <v>2.7011491917353758E-2</v>
      </c>
      <c r="X13" s="12">
        <v>6.1631208434144141E-3</v>
      </c>
      <c r="Y13" s="13">
        <v>9.1199999999999992</v>
      </c>
      <c r="Z13" s="14">
        <f t="shared" si="9"/>
        <v>-71.830942992372613</v>
      </c>
      <c r="AA13" s="11">
        <f t="shared" si="3"/>
        <v>3885329618</v>
      </c>
      <c r="AB13" s="11">
        <f t="shared" si="4"/>
        <v>343954794</v>
      </c>
      <c r="AC13" s="24">
        <f t="shared" si="5"/>
        <v>-704345247</v>
      </c>
      <c r="AD13" s="11">
        <v>181800533.95840001</v>
      </c>
      <c r="AE13" s="26">
        <v>256176934.7336612</v>
      </c>
      <c r="AF13" s="11">
        <v>313841007.9756</v>
      </c>
      <c r="AG13" s="27">
        <f t="shared" si="6"/>
        <v>0.13282588024600031</v>
      </c>
      <c r="AH13" s="28">
        <f t="shared" si="7"/>
        <v>8.3372831116721411</v>
      </c>
      <c r="AI13" s="4">
        <f t="shared" si="8"/>
        <v>-1.856311567863004</v>
      </c>
      <c r="AK13" s="30">
        <f t="shared" si="10"/>
        <v>32860545251.445389</v>
      </c>
    </row>
    <row r="14" spans="6:37" x14ac:dyDescent="0.25">
      <c r="F14" s="6">
        <v>1978</v>
      </c>
      <c r="G14" s="7">
        <v>426835000</v>
      </c>
      <c r="H14" s="7">
        <v>22259000</v>
      </c>
      <c r="I14" s="7">
        <v>7895000</v>
      </c>
      <c r="J14" s="7">
        <v>3238000</v>
      </c>
      <c r="K14" s="8">
        <v>92702000</v>
      </c>
      <c r="L14" s="7">
        <v>74347820</v>
      </c>
      <c r="M14" s="7">
        <f t="shared" si="0"/>
        <v>1197700258.3979328</v>
      </c>
      <c r="N14" s="2">
        <v>3761390358</v>
      </c>
      <c r="O14" s="2">
        <v>3188127876</v>
      </c>
      <c r="P14" s="2">
        <v>538660582</v>
      </c>
      <c r="Q14" s="2">
        <v>410440510</v>
      </c>
      <c r="R14" s="2">
        <v>200738630</v>
      </c>
      <c r="S14" s="2">
        <v>879400646</v>
      </c>
      <c r="T14" s="9">
        <v>7.7399999999999997E-2</v>
      </c>
      <c r="U14" s="10">
        <v>11818307</v>
      </c>
      <c r="V14" s="11">
        <f t="shared" si="1"/>
        <v>498914662</v>
      </c>
      <c r="W14" s="12">
        <f t="shared" si="2"/>
        <v>2.6674999386041287E-2</v>
      </c>
      <c r="X14" s="12">
        <v>8.4938415364083693E-3</v>
      </c>
      <c r="Y14" s="13">
        <v>9.1199999999999992</v>
      </c>
      <c r="Z14" s="14">
        <f t="shared" si="9"/>
        <v>-28.697215534309059</v>
      </c>
      <c r="AA14" s="11">
        <f t="shared" si="3"/>
        <v>3726788458</v>
      </c>
      <c r="AB14" s="11">
        <f t="shared" si="4"/>
        <v>464312762</v>
      </c>
      <c r="AC14" s="24">
        <f t="shared" si="5"/>
        <v>-678662016</v>
      </c>
      <c r="AD14" s="11">
        <v>168886427.0742</v>
      </c>
      <c r="AE14" s="26">
        <v>224322174.30943978</v>
      </c>
      <c r="AF14" s="11">
        <v>319718180.43000001</v>
      </c>
      <c r="AG14" s="27">
        <f t="shared" si="6"/>
        <v>0.18917241729194587</v>
      </c>
      <c r="AH14" s="28">
        <f t="shared" si="7"/>
        <v>7.8712682388182857</v>
      </c>
      <c r="AI14" s="4">
        <f t="shared" si="8"/>
        <v>-1.4578397595649915</v>
      </c>
      <c r="AK14" s="30">
        <f t="shared" si="10"/>
        <v>16512472990.975693</v>
      </c>
    </row>
    <row r="15" spans="6:37" x14ac:dyDescent="0.25">
      <c r="F15" s="6">
        <v>1979</v>
      </c>
      <c r="G15" s="7">
        <v>588278000</v>
      </c>
      <c r="H15" s="7">
        <v>27422000</v>
      </c>
      <c r="I15" s="7">
        <v>81051000</v>
      </c>
      <c r="J15" s="7">
        <v>4881000</v>
      </c>
      <c r="K15" s="8">
        <v>136268000</v>
      </c>
      <c r="L15" s="7">
        <v>180750000</v>
      </c>
      <c r="M15" s="7">
        <f t="shared" si="0"/>
        <v>1821764705.8823528</v>
      </c>
      <c r="N15" s="2">
        <v>3291216563</v>
      </c>
      <c r="O15" s="2">
        <v>2791878526</v>
      </c>
      <c r="P15" s="2">
        <v>474637694</v>
      </c>
      <c r="Q15" s="2">
        <v>356968429</v>
      </c>
      <c r="R15" s="2">
        <v>181623391</v>
      </c>
      <c r="S15" s="2">
        <v>771732902</v>
      </c>
      <c r="T15" s="15">
        <v>7.4800000000000005E-2</v>
      </c>
      <c r="U15" s="16">
        <v>12178544</v>
      </c>
      <c r="V15" s="11">
        <f t="shared" si="1"/>
        <v>318588037</v>
      </c>
      <c r="W15" s="12">
        <f t="shared" si="2"/>
        <v>2.6079984754510541E-2</v>
      </c>
      <c r="X15" s="12">
        <v>1.4435876474931664E-2</v>
      </c>
      <c r="Y15" s="13">
        <v>10.3</v>
      </c>
      <c r="Z15" s="14">
        <f t="shared" si="9"/>
        <v>-59.656978983574149</v>
      </c>
      <c r="AA15" s="11">
        <f t="shared" si="3"/>
        <v>3266516220</v>
      </c>
      <c r="AB15" s="11">
        <f t="shared" si="4"/>
        <v>293887694</v>
      </c>
      <c r="AC15" s="24">
        <f t="shared" si="5"/>
        <v>-590109511</v>
      </c>
      <c r="AD15" s="11">
        <v>101698591.7967</v>
      </c>
      <c r="AE15" s="26">
        <v>167782600.04352072</v>
      </c>
      <c r="AF15" s="11">
        <v>202080696.9682</v>
      </c>
      <c r="AG15" s="27">
        <f t="shared" si="6"/>
        <v>0.46718046844439037</v>
      </c>
      <c r="AH15" s="28">
        <f t="shared" si="7"/>
        <v>8.2570783059665676</v>
      </c>
      <c r="AI15" s="4">
        <f t="shared" si="8"/>
        <v>-1.7756612570048758</v>
      </c>
      <c r="AK15" s="30">
        <f t="shared" si="10"/>
        <v>18549147400.738369</v>
      </c>
    </row>
    <row r="16" spans="6:37" x14ac:dyDescent="0.25">
      <c r="F16" s="6">
        <v>1980</v>
      </c>
      <c r="G16" s="7">
        <v>690505000</v>
      </c>
      <c r="H16" s="7">
        <v>57382000</v>
      </c>
      <c r="I16" s="7">
        <v>6651000</v>
      </c>
      <c r="J16" s="7">
        <v>13579000</v>
      </c>
      <c r="K16" s="8">
        <v>183707000</v>
      </c>
      <c r="L16" s="23">
        <v>-5400000</v>
      </c>
      <c r="M16" s="7">
        <f t="shared" si="0"/>
        <v>2475835579.5148249</v>
      </c>
      <c r="N16" s="2">
        <v>3179322650</v>
      </c>
      <c r="O16" s="2">
        <v>2699876253</v>
      </c>
      <c r="P16" s="2">
        <v>452744119</v>
      </c>
      <c r="Q16" s="2">
        <v>349532943</v>
      </c>
      <c r="R16" s="2">
        <v>173533719</v>
      </c>
      <c r="S16" s="2">
        <v>744451922</v>
      </c>
      <c r="T16" s="9">
        <v>7.4200000000000002E-2</v>
      </c>
      <c r="U16" s="10">
        <v>12549540</v>
      </c>
      <c r="V16" s="11">
        <f t="shared" si="1"/>
        <v>484846397</v>
      </c>
      <c r="W16" s="12">
        <f t="shared" si="2"/>
        <v>3.5810597082728421E-2</v>
      </c>
      <c r="X16" s="12">
        <v>2.7886804876846586E-2</v>
      </c>
      <c r="Y16" s="17">
        <v>10.8</v>
      </c>
      <c r="Z16" s="14">
        <f t="shared" si="9"/>
        <v>-82.377081594407301</v>
      </c>
      <c r="AA16" s="11">
        <f t="shared" si="3"/>
        <v>3152620372</v>
      </c>
      <c r="AB16" s="11">
        <f t="shared" si="4"/>
        <v>458144119</v>
      </c>
      <c r="AC16" s="24">
        <f t="shared" si="5"/>
        <v>-570918203</v>
      </c>
      <c r="AD16" s="11">
        <v>125265312.41</v>
      </c>
      <c r="AE16" s="26">
        <v>173766197.36801499</v>
      </c>
      <c r="AF16" s="11">
        <v>177724136.13499999</v>
      </c>
      <c r="AG16" s="27">
        <f t="shared" si="6"/>
        <v>0.70778692580828895</v>
      </c>
      <c r="AH16" s="29">
        <f>-LOG(-L16:L18)</f>
        <v>-6.7323937598229682</v>
      </c>
      <c r="AI16" s="4">
        <f t="shared" si="8"/>
        <v>-1.9158064019698067</v>
      </c>
      <c r="AK16" s="30">
        <f t="shared" si="10"/>
        <v>18235023415.737076</v>
      </c>
    </row>
    <row r="17" spans="6:37" x14ac:dyDescent="0.25">
      <c r="F17" s="6">
        <v>1981</v>
      </c>
      <c r="G17" s="7">
        <v>707179000</v>
      </c>
      <c r="H17" s="7">
        <v>68312000</v>
      </c>
      <c r="I17" s="7">
        <v>57165000</v>
      </c>
      <c r="J17" s="7">
        <v>8945000</v>
      </c>
      <c r="K17" s="8">
        <v>341622000</v>
      </c>
      <c r="L17" s="23">
        <v>-5000000</v>
      </c>
      <c r="M17" s="7">
        <f t="shared" si="0"/>
        <v>682561438.56143868</v>
      </c>
      <c r="N17" s="2">
        <v>3302024583</v>
      </c>
      <c r="O17" s="2">
        <v>2791196747</v>
      </c>
      <c r="P17" s="2">
        <v>472213847</v>
      </c>
      <c r="Q17" s="2">
        <v>359781030</v>
      </c>
      <c r="R17" s="2">
        <v>166218461</v>
      </c>
      <c r="S17" s="2">
        <v>768557039</v>
      </c>
      <c r="T17" s="15">
        <v>0.50049999999999994</v>
      </c>
      <c r="U17" s="16">
        <v>12930209</v>
      </c>
      <c r="V17" s="11">
        <f t="shared" si="1"/>
        <v>515827836</v>
      </c>
      <c r="W17" s="12">
        <f t="shared" si="2"/>
        <v>0.23298270957588685</v>
      </c>
      <c r="X17" s="12">
        <v>4.8159851451977882E-2</v>
      </c>
      <c r="Y17" s="17">
        <v>12.5</v>
      </c>
      <c r="Z17" s="14">
        <f t="shared" si="9"/>
        <v>-60.197631244098815</v>
      </c>
      <c r="AA17" s="11">
        <f t="shared" si="3"/>
        <v>3263410594</v>
      </c>
      <c r="AB17" s="11">
        <f t="shared" si="4"/>
        <v>477213847</v>
      </c>
      <c r="AC17" s="24">
        <f t="shared" si="5"/>
        <v>-602338578</v>
      </c>
      <c r="AD17" s="11">
        <v>132411185.7783</v>
      </c>
      <c r="AE17" s="26">
        <v>199800554.48045549</v>
      </c>
      <c r="AF17" s="11">
        <v>193828843.0221</v>
      </c>
      <c r="AG17" s="27">
        <f t="shared" si="6"/>
        <v>1.2009938017949595</v>
      </c>
      <c r="AH17" s="4">
        <f t="shared" ref="AH17:AH18" si="11">-LOG(-L17:L19)</f>
        <v>-6.6989700043360187</v>
      </c>
      <c r="AI17" s="4">
        <f t="shared" si="8"/>
        <v>-1.7795794022568805</v>
      </c>
      <c r="AK17" s="30">
        <f t="shared" si="10"/>
        <v>11376621984.148647</v>
      </c>
    </row>
    <row r="18" spans="6:37" x14ac:dyDescent="0.25">
      <c r="F18" s="6">
        <v>1982</v>
      </c>
      <c r="G18" s="7">
        <v>874406000</v>
      </c>
      <c r="H18" s="7">
        <v>63190000</v>
      </c>
      <c r="I18" s="7">
        <v>58255000</v>
      </c>
      <c r="J18" s="7">
        <v>27610000</v>
      </c>
      <c r="K18" s="8">
        <v>380874000</v>
      </c>
      <c r="L18" s="23">
        <v>-1000000</v>
      </c>
      <c r="M18" s="7">
        <f t="shared" si="0"/>
        <v>404969696.96969694</v>
      </c>
      <c r="N18" s="2">
        <v>3559352295</v>
      </c>
      <c r="O18" s="2">
        <v>3026687033</v>
      </c>
      <c r="P18" s="2">
        <v>524044448</v>
      </c>
      <c r="Q18" s="2">
        <v>379019988</v>
      </c>
      <c r="R18" s="2">
        <v>215812397</v>
      </c>
      <c r="S18" s="2">
        <v>841929783</v>
      </c>
      <c r="T18" s="9">
        <v>0.9405</v>
      </c>
      <c r="U18" s="10">
        <v>13323332</v>
      </c>
      <c r="V18" s="11">
        <f t="shared" si="1"/>
        <v>533665262</v>
      </c>
      <c r="W18" s="12">
        <f t="shared" si="2"/>
        <v>0.56655471220272591</v>
      </c>
      <c r="X18" s="12">
        <v>6.4460461090011814E-2</v>
      </c>
      <c r="Y18" s="17">
        <v>14.5</v>
      </c>
      <c r="Z18" s="14">
        <f t="shared" si="9"/>
        <v>-19.346885209535834</v>
      </c>
      <c r="AA18" s="11">
        <f t="shared" si="3"/>
        <v>3550731481</v>
      </c>
      <c r="AB18" s="11">
        <f t="shared" si="4"/>
        <v>525044448</v>
      </c>
      <c r="AC18" s="24">
        <f t="shared" si="5"/>
        <v>-626117386</v>
      </c>
      <c r="AD18" s="11">
        <v>105356827.93200001</v>
      </c>
      <c r="AE18" s="26">
        <v>188495822.90338051</v>
      </c>
      <c r="AF18" s="11">
        <v>209645850.17550001</v>
      </c>
      <c r="AG18" s="27">
        <f t="shared" si="6"/>
        <v>2.1777182800679666</v>
      </c>
      <c r="AH18" s="29">
        <f t="shared" si="11"/>
        <v>-6</v>
      </c>
      <c r="AI18" s="4">
        <f t="shared" si="8"/>
        <v>-1.2866110548743994</v>
      </c>
      <c r="AK18" s="30">
        <f t="shared" si="10"/>
        <v>9494431407.1745663</v>
      </c>
    </row>
    <row r="19" spans="6:37" x14ac:dyDescent="0.25">
      <c r="F19" s="6">
        <v>1983</v>
      </c>
      <c r="G19" s="7">
        <v>1009043000</v>
      </c>
      <c r="H19" s="7">
        <v>86047000</v>
      </c>
      <c r="I19" s="7">
        <v>68955000</v>
      </c>
      <c r="J19" s="7">
        <v>22932000</v>
      </c>
      <c r="K19" s="8">
        <v>533348000</v>
      </c>
      <c r="L19" s="7">
        <v>54333330</v>
      </c>
      <c r="M19" s="7">
        <f t="shared" si="0"/>
        <v>346645001.94982451</v>
      </c>
      <c r="N19" s="2">
        <v>3785192565</v>
      </c>
      <c r="O19" s="2">
        <v>3224792608</v>
      </c>
      <c r="P19" s="2">
        <v>518459481</v>
      </c>
      <c r="Q19" s="2">
        <v>432931176</v>
      </c>
      <c r="R19" s="2">
        <v>199763898</v>
      </c>
      <c r="S19" s="2">
        <v>882590772</v>
      </c>
      <c r="T19" s="15">
        <v>1.5386</v>
      </c>
      <c r="U19" s="16">
        <v>13735271</v>
      </c>
      <c r="V19" s="11">
        <f t="shared" si="1"/>
        <v>506066627</v>
      </c>
      <c r="W19" s="12">
        <f t="shared" si="2"/>
        <v>1.0208324634051189</v>
      </c>
      <c r="X19" s="12">
        <v>9.3487045953634759E-2</v>
      </c>
      <c r="Y19" s="17">
        <v>16.170000000000002</v>
      </c>
      <c r="Z19" s="14">
        <f t="shared" si="9"/>
        <v>-28.860060866444272</v>
      </c>
      <c r="AA19" s="11">
        <f t="shared" si="3"/>
        <v>3743252089</v>
      </c>
      <c r="AB19" s="11">
        <f t="shared" si="4"/>
        <v>464126151</v>
      </c>
      <c r="AC19" s="24">
        <f t="shared" si="5"/>
        <v>-682826874</v>
      </c>
      <c r="AD19" s="11">
        <v>120747642.82350001</v>
      </c>
      <c r="AE19" s="26">
        <v>169251100.35141</v>
      </c>
      <c r="AF19" s="11">
        <v>173740338.73349997</v>
      </c>
      <c r="AG19" s="27">
        <f t="shared" si="6"/>
        <v>2.9306283998004625</v>
      </c>
      <c r="AH19" s="29">
        <f>LOG(L19)</f>
        <v>7.7350663230404617</v>
      </c>
      <c r="AI19" s="4">
        <f t="shared" si="8"/>
        <v>-1.4602972426941701</v>
      </c>
      <c r="AK19" s="30">
        <f t="shared" si="10"/>
        <v>8569311864.7277708</v>
      </c>
    </row>
    <row r="20" spans="6:37" x14ac:dyDescent="0.25">
      <c r="F20" s="6">
        <v>1984</v>
      </c>
      <c r="G20" s="7">
        <v>1074246000</v>
      </c>
      <c r="H20" s="7">
        <v>128661000</v>
      </c>
      <c r="I20" s="7">
        <v>76667000</v>
      </c>
      <c r="J20" s="7">
        <v>21342000</v>
      </c>
      <c r="K20" s="8">
        <v>1123968000</v>
      </c>
      <c r="L20" s="7">
        <v>235273800</v>
      </c>
      <c r="M20" s="7">
        <f t="shared" si="0"/>
        <v>312473728.10675561</v>
      </c>
      <c r="N20" s="2">
        <v>3610337341</v>
      </c>
      <c r="O20" s="2">
        <v>3066178741</v>
      </c>
      <c r="P20" s="2">
        <v>488390826</v>
      </c>
      <c r="Q20" s="2">
        <v>474809688</v>
      </c>
      <c r="R20" s="2">
        <v>252932494</v>
      </c>
      <c r="S20" s="2">
        <v>852853194</v>
      </c>
      <c r="T20" s="18">
        <v>3.597</v>
      </c>
      <c r="U20" s="10">
        <v>14174470</v>
      </c>
      <c r="V20" s="11">
        <f t="shared" si="1"/>
        <v>308884800</v>
      </c>
      <c r="W20" s="12">
        <f t="shared" si="2"/>
        <v>1.8072958487405302</v>
      </c>
      <c r="X20" s="12">
        <v>0.15642097075931291</v>
      </c>
      <c r="Y20" s="17">
        <v>21.92</v>
      </c>
      <c r="Z20" s="14">
        <f t="shared" si="9"/>
        <v>-45.398337170360961</v>
      </c>
      <c r="AA20" s="11">
        <f t="shared" si="3"/>
        <v>3554569567</v>
      </c>
      <c r="AB20" s="11">
        <f t="shared" si="4"/>
        <v>253117026</v>
      </c>
      <c r="AC20" s="24">
        <f t="shared" si="5"/>
        <v>-599920700</v>
      </c>
      <c r="AD20" s="11">
        <v>95673939.536499992</v>
      </c>
      <c r="AE20" s="26">
        <v>135010009.00163141</v>
      </c>
      <c r="AF20" s="11">
        <v>119502165.98710001</v>
      </c>
      <c r="AG20" s="27">
        <f t="shared" si="6"/>
        <v>5.9026781418608651</v>
      </c>
      <c r="AH20" s="29">
        <f t="shared" ref="AH20:AH22" si="12">LOG(L20)</f>
        <v>8.3715735670019633</v>
      </c>
      <c r="AI20" s="4">
        <f t="shared" si="8"/>
        <v>-1.6570399460077239</v>
      </c>
      <c r="AK20" s="30">
        <f t="shared" si="10"/>
        <v>9545589935.2511406</v>
      </c>
    </row>
    <row r="21" spans="6:37" x14ac:dyDescent="0.25">
      <c r="F21" s="6">
        <v>1985</v>
      </c>
      <c r="G21" s="7">
        <v>1238563000</v>
      </c>
      <c r="H21" s="7">
        <v>155203000</v>
      </c>
      <c r="I21" s="7">
        <v>142178000</v>
      </c>
      <c r="J21" s="7">
        <v>26118000</v>
      </c>
      <c r="K21" s="8">
        <v>2556210000</v>
      </c>
      <c r="L21" s="7">
        <v>262645000</v>
      </c>
      <c r="M21" s="7">
        <f t="shared" si="0"/>
        <v>380377072.11094904</v>
      </c>
      <c r="N21" s="2">
        <v>3598889414</v>
      </c>
      <c r="O21" s="2">
        <v>3049544650</v>
      </c>
      <c r="P21" s="2">
        <v>494918211</v>
      </c>
      <c r="Q21" s="2">
        <v>431110951</v>
      </c>
      <c r="R21" s="2">
        <v>278313562</v>
      </c>
      <c r="S21" s="2">
        <v>882663874</v>
      </c>
      <c r="T21" s="15">
        <v>6.7202000000000002</v>
      </c>
      <c r="U21" s="16">
        <v>14646624</v>
      </c>
      <c r="V21" s="11">
        <f t="shared" si="1"/>
        <v>286699764</v>
      </c>
      <c r="W21" s="12">
        <f t="shared" si="2"/>
        <v>3.8471833229894887</v>
      </c>
      <c r="X21" s="12">
        <v>0.40661997631272961</v>
      </c>
      <c r="Y21" s="17">
        <v>24</v>
      </c>
      <c r="Z21" s="14">
        <f t="shared" si="9"/>
        <v>-135.95234164503512</v>
      </c>
      <c r="AA21" s="11">
        <f t="shared" si="3"/>
        <v>3544462861</v>
      </c>
      <c r="AB21" s="11">
        <f t="shared" si="4"/>
        <v>232273211</v>
      </c>
      <c r="AC21" s="24">
        <f t="shared" si="5"/>
        <v>-604350312</v>
      </c>
      <c r="AD21" s="11">
        <v>122362240.07600001</v>
      </c>
      <c r="AE21" s="26">
        <v>144860697.247621</v>
      </c>
      <c r="AF21" s="11">
        <v>93931013.70539999</v>
      </c>
      <c r="AG21" s="27">
        <f t="shared" si="6"/>
        <v>11.959411068021458</v>
      </c>
      <c r="AH21" s="29">
        <f t="shared" si="12"/>
        <v>8.4193691375089017</v>
      </c>
      <c r="AI21" s="4">
        <f t="shared" si="8"/>
        <v>-2.133386692282174</v>
      </c>
      <c r="AK21" s="30">
        <f t="shared" si="10"/>
        <v>18678960507.390366</v>
      </c>
    </row>
    <row r="22" spans="6:37" x14ac:dyDescent="0.25">
      <c r="F22" s="6">
        <v>1986</v>
      </c>
      <c r="G22" s="7">
        <v>1422908000</v>
      </c>
      <c r="H22" s="7">
        <v>171620000</v>
      </c>
      <c r="I22" s="7">
        <v>121871000</v>
      </c>
      <c r="J22" s="7">
        <v>33596000</v>
      </c>
      <c r="K22" s="8">
        <v>7014950000</v>
      </c>
      <c r="L22" s="7">
        <v>236129800</v>
      </c>
      <c r="M22" s="7">
        <f t="shared" si="0"/>
        <v>501067857.14285713</v>
      </c>
      <c r="N22" s="2">
        <v>3653609149</v>
      </c>
      <c r="O22" s="2">
        <v>3061531316</v>
      </c>
      <c r="P22" s="2">
        <v>558333601</v>
      </c>
      <c r="Q22" s="2">
        <v>474916290</v>
      </c>
      <c r="R22" s="2">
        <v>243094846</v>
      </c>
      <c r="S22" s="2">
        <v>913374743</v>
      </c>
      <c r="T22" s="19">
        <v>14</v>
      </c>
      <c r="U22" s="10">
        <v>15154521</v>
      </c>
      <c r="V22" s="11">
        <f t="shared" si="1"/>
        <v>355948033</v>
      </c>
      <c r="W22" s="12">
        <f t="shared" si="2"/>
        <v>6.9302992797167171</v>
      </c>
      <c r="X22" s="12">
        <v>0.95044381263299205</v>
      </c>
      <c r="Y22" s="17">
        <v>33.33</v>
      </c>
      <c r="Z22" s="14">
        <f t="shared" si="9"/>
        <v>-100.41252815902236</v>
      </c>
      <c r="AA22" s="11">
        <f t="shared" si="3"/>
        <v>3619864917</v>
      </c>
      <c r="AB22" s="11">
        <f t="shared" si="4"/>
        <v>322203801</v>
      </c>
      <c r="AC22" s="24">
        <f t="shared" si="5"/>
        <v>-670279897</v>
      </c>
      <c r="AD22" s="11">
        <v>105954665.32100001</v>
      </c>
      <c r="AE22" s="26">
        <v>161547616.77126911</v>
      </c>
      <c r="AF22" s="11">
        <v>111069718.1296</v>
      </c>
      <c r="AG22" s="27">
        <f t="shared" si="6"/>
        <v>32.773924573551447</v>
      </c>
      <c r="AH22" s="29">
        <f t="shared" si="12"/>
        <v>8.3731507992721887</v>
      </c>
      <c r="AI22" s="4">
        <f t="shared" si="8"/>
        <v>-2.0017879017621376</v>
      </c>
      <c r="AK22" s="30">
        <f t="shared" si="10"/>
        <v>14694186776.643847</v>
      </c>
    </row>
    <row r="23" spans="6:37" x14ac:dyDescent="0.25">
      <c r="F23" s="6">
        <v>1987</v>
      </c>
      <c r="G23" s="7">
        <v>1935602000</v>
      </c>
      <c r="H23" s="7">
        <v>159896000</v>
      </c>
      <c r="I23" s="7">
        <v>238057000</v>
      </c>
      <c r="J23" s="7">
        <v>44750000</v>
      </c>
      <c r="K23" s="8">
        <v>17775100000</v>
      </c>
      <c r="L23" s="23">
        <v>-4888793</v>
      </c>
      <c r="M23" s="7">
        <f t="shared" si="0"/>
        <v>414905710.14418334</v>
      </c>
      <c r="N23" s="2">
        <v>3887354584</v>
      </c>
      <c r="O23" s="2">
        <v>3238844796</v>
      </c>
      <c r="P23" s="2">
        <v>858130487</v>
      </c>
      <c r="Q23" s="2">
        <v>497028165</v>
      </c>
      <c r="R23" s="2">
        <v>249545202</v>
      </c>
      <c r="S23" s="2">
        <v>1216548497</v>
      </c>
      <c r="T23" s="15">
        <v>42.841299999999997</v>
      </c>
      <c r="U23" s="16">
        <v>15695411</v>
      </c>
      <c r="V23" s="11">
        <f t="shared" si="1"/>
        <v>653398581</v>
      </c>
      <c r="W23" s="12">
        <f t="shared" si="2"/>
        <v>28.652121787681846</v>
      </c>
      <c r="X23" s="12">
        <v>3.0581025426353965</v>
      </c>
      <c r="Y23" s="17">
        <v>34.67</v>
      </c>
      <c r="Z23" s="14">
        <f t="shared" si="9"/>
        <v>-187.08521603571779</v>
      </c>
      <c r="AA23" s="11">
        <f t="shared" si="3"/>
        <v>4096975283</v>
      </c>
      <c r="AB23" s="11">
        <f t="shared" si="4"/>
        <v>863019280</v>
      </c>
      <c r="AC23" s="24">
        <f t="shared" si="5"/>
        <v>-967003295</v>
      </c>
      <c r="AD23" s="11">
        <v>109234663.81040001</v>
      </c>
      <c r="AE23" s="26">
        <v>152034826.5156984</v>
      </c>
      <c r="AF23" s="11">
        <v>94462716.391200006</v>
      </c>
      <c r="AG23" s="27">
        <f t="shared" si="6"/>
        <v>108.82927197990735</v>
      </c>
      <c r="AH23" s="29">
        <f>-LOG(-L23)</f>
        <v>-6.6892016488692834</v>
      </c>
      <c r="AI23" s="4">
        <f t="shared" si="8"/>
        <v>-2.2720394697673116</v>
      </c>
      <c r="AK23" s="30">
        <f t="shared" si="10"/>
        <v>23747818889.756115</v>
      </c>
    </row>
    <row r="24" spans="6:37" x14ac:dyDescent="0.25">
      <c r="F24" s="6">
        <v>1988</v>
      </c>
      <c r="G24" s="7">
        <v>1940761000</v>
      </c>
      <c r="H24" s="7">
        <v>201550000</v>
      </c>
      <c r="I24" s="7">
        <v>91962000</v>
      </c>
      <c r="J24" s="7">
        <v>64209000</v>
      </c>
      <c r="K24" s="8">
        <v>38690000000</v>
      </c>
      <c r="L24" s="7">
        <v>38250000</v>
      </c>
      <c r="M24" s="7">
        <f t="shared" si="0"/>
        <v>364532985.10022062</v>
      </c>
      <c r="N24" s="2">
        <v>4191047528</v>
      </c>
      <c r="O24" s="2">
        <v>3528449277</v>
      </c>
      <c r="P24" s="2">
        <v>830730818</v>
      </c>
      <c r="Q24" s="2">
        <v>434636805</v>
      </c>
      <c r="R24" s="2">
        <v>258476965</v>
      </c>
      <c r="S24" s="2">
        <v>1124067093</v>
      </c>
      <c r="T24" s="9">
        <v>106.1358</v>
      </c>
      <c r="U24" s="10">
        <v>16262533</v>
      </c>
      <c r="V24" s="11">
        <f t="shared" si="1"/>
        <v>624348251</v>
      </c>
      <c r="W24" s="12">
        <f t="shared" si="2"/>
        <v>92.377286538323318</v>
      </c>
      <c r="X24" s="12">
        <v>8.0348809676570738</v>
      </c>
      <c r="Y24" s="17">
        <v>35</v>
      </c>
      <c r="Z24" s="14">
        <f t="shared" si="9"/>
        <v>-127.74073075171685</v>
      </c>
      <c r="AA24" s="11">
        <f t="shared" si="3"/>
        <v>4359180095</v>
      </c>
      <c r="AB24" s="11">
        <f t="shared" si="4"/>
        <v>792480818</v>
      </c>
      <c r="AC24" s="24">
        <f t="shared" si="5"/>
        <v>-865590128</v>
      </c>
      <c r="AD24" s="11">
        <v>116511121.27839999</v>
      </c>
      <c r="AE24" s="26">
        <v>115229079.83958478</v>
      </c>
      <c r="AF24" s="11">
        <v>91783940.863199994</v>
      </c>
      <c r="AG24" s="27">
        <f t="shared" si="6"/>
        <v>289.02449523946308</v>
      </c>
      <c r="AH24" s="29">
        <f>LOG(L24)</f>
        <v>7.5826314394896368</v>
      </c>
      <c r="AI24" s="4">
        <f t="shared" si="8"/>
        <v>-2.1063293962476006</v>
      </c>
      <c r="AK24" s="30">
        <f t="shared" si="10"/>
        <v>15271700991.295547</v>
      </c>
    </row>
    <row r="25" spans="6:37" x14ac:dyDescent="0.25">
      <c r="F25" s="6">
        <v>1989</v>
      </c>
      <c r="G25" s="7">
        <v>2196167000</v>
      </c>
      <c r="H25" s="7">
        <v>187814000</v>
      </c>
      <c r="I25" s="7">
        <v>236857000</v>
      </c>
      <c r="J25" s="7">
        <v>57191000</v>
      </c>
      <c r="K25" s="8">
        <v>65220300000</v>
      </c>
      <c r="L25" s="7">
        <v>52627670</v>
      </c>
      <c r="M25" s="7">
        <f t="shared" si="0"/>
        <v>292347627.61125922</v>
      </c>
      <c r="N25" s="2">
        <v>4480178800</v>
      </c>
      <c r="O25" s="2">
        <v>3763377558</v>
      </c>
      <c r="P25" s="2">
        <v>828140966</v>
      </c>
      <c r="Q25" s="2">
        <v>472829560</v>
      </c>
      <c r="R25" s="2">
        <v>291944196</v>
      </c>
      <c r="S25" s="2">
        <v>1167929917</v>
      </c>
      <c r="T25" s="15">
        <v>223.0916</v>
      </c>
      <c r="U25" s="16">
        <v>16846090</v>
      </c>
      <c r="V25" s="11">
        <f t="shared" si="1"/>
        <v>664173572</v>
      </c>
      <c r="W25" s="12">
        <f t="shared" si="2"/>
        <v>213.84180581564274</v>
      </c>
      <c r="X25" s="12">
        <v>13.953939653995668</v>
      </c>
      <c r="Y25" s="17">
        <v>40</v>
      </c>
      <c r="Z25" s="14">
        <f t="shared" si="9"/>
        <v>-33.667036390018339</v>
      </c>
      <c r="AA25" s="11">
        <f t="shared" si="3"/>
        <v>4591518524</v>
      </c>
      <c r="AB25" s="11">
        <f t="shared" si="4"/>
        <v>775513296</v>
      </c>
      <c r="AC25" s="24">
        <f t="shared" si="5"/>
        <v>-875985721</v>
      </c>
      <c r="AD25" s="11">
        <v>148293918.28</v>
      </c>
      <c r="AE25" s="26">
        <v>117165187.95972</v>
      </c>
      <c r="AF25" s="11">
        <v>99907987.239999995</v>
      </c>
      <c r="AG25" s="27">
        <f t="shared" si="6"/>
        <v>421.56917383672715</v>
      </c>
      <c r="AH25" s="29">
        <f t="shared" ref="AH25:AH52" si="13">LOG(L25)</f>
        <v>7.7212141427981491</v>
      </c>
      <c r="AI25" s="4">
        <f t="shared" si="8"/>
        <v>-1.5272048884074294</v>
      </c>
      <c r="AK25" s="30">
        <f t="shared" si="10"/>
        <v>8362510490.1698179</v>
      </c>
    </row>
    <row r="26" spans="6:37" x14ac:dyDescent="0.25">
      <c r="F26" s="6">
        <v>1990</v>
      </c>
      <c r="G26" s="7">
        <v>2605824000</v>
      </c>
      <c r="H26" s="7">
        <v>144665000</v>
      </c>
      <c r="I26" s="7">
        <v>210879000</v>
      </c>
      <c r="J26" s="7">
        <v>60769000</v>
      </c>
      <c r="K26" s="8">
        <v>104510000000</v>
      </c>
      <c r="L26" s="7">
        <v>24792390</v>
      </c>
      <c r="M26" s="7">
        <f t="shared" si="0"/>
        <v>243695592.00353873</v>
      </c>
      <c r="N26" s="2">
        <v>4757238944</v>
      </c>
      <c r="O26" s="2">
        <v>3951194924</v>
      </c>
      <c r="P26" s="2">
        <v>855849979</v>
      </c>
      <c r="Q26" s="2">
        <v>523758563</v>
      </c>
      <c r="R26" s="2">
        <v>280956269</v>
      </c>
      <c r="S26" s="2">
        <v>1091806478</v>
      </c>
      <c r="T26" s="9">
        <v>428.85469999999998</v>
      </c>
      <c r="U26" s="10">
        <v>17438907</v>
      </c>
      <c r="V26" s="11">
        <f t="shared" si="1"/>
        <v>781251630</v>
      </c>
      <c r="W26" s="12">
        <f t="shared" si="2"/>
        <v>348.83416880363114</v>
      </c>
      <c r="X26" s="12">
        <v>17.869472246055686</v>
      </c>
      <c r="Y26" s="17">
        <v>38.67</v>
      </c>
      <c r="Z26" s="14">
        <f t="shared" si="9"/>
        <v>10.609590616340263</v>
      </c>
      <c r="AA26" s="11">
        <f t="shared" si="3"/>
        <v>4807044903</v>
      </c>
      <c r="AB26" s="11">
        <f t="shared" si="4"/>
        <v>831057589</v>
      </c>
      <c r="AC26" s="24">
        <f t="shared" si="5"/>
        <v>-810850209</v>
      </c>
      <c r="AD26" s="11">
        <v>170784878.0896</v>
      </c>
      <c r="AE26" s="26">
        <v>173794783.16946876</v>
      </c>
      <c r="AF26" s="11">
        <v>153183093.99680001</v>
      </c>
      <c r="AG26" s="27">
        <f t="shared" si="6"/>
        <v>497.75688707676005</v>
      </c>
      <c r="AH26" s="29">
        <f t="shared" si="13"/>
        <v>7.3943183950122746</v>
      </c>
      <c r="AI26" s="4">
        <f>LOG(Z26)</f>
        <v>1.0256986264560495</v>
      </c>
      <c r="AK26" s="30">
        <f t="shared" si="10"/>
        <v>5985505545.5492773</v>
      </c>
    </row>
    <row r="27" spans="6:37" x14ac:dyDescent="0.25">
      <c r="F27" s="6">
        <v>1991</v>
      </c>
      <c r="G27" s="7">
        <v>2803290000</v>
      </c>
      <c r="H27" s="7">
        <v>147228000</v>
      </c>
      <c r="I27" s="7">
        <v>143971000</v>
      </c>
      <c r="J27" s="7">
        <v>63179000</v>
      </c>
      <c r="K27" s="8">
        <v>158503000000</v>
      </c>
      <c r="L27" s="7">
        <v>23183140</v>
      </c>
      <c r="M27" s="7">
        <f t="shared" si="0"/>
        <v>215941229.13056076</v>
      </c>
      <c r="N27" s="2">
        <v>5019159375</v>
      </c>
      <c r="O27" s="2">
        <v>4137508772</v>
      </c>
      <c r="P27" s="2">
        <v>872803914</v>
      </c>
      <c r="Q27" s="2">
        <v>549295021</v>
      </c>
      <c r="R27" s="2">
        <v>303927619</v>
      </c>
      <c r="S27" s="2">
        <v>1068627124</v>
      </c>
      <c r="T27" s="15">
        <v>734.00990000000002</v>
      </c>
      <c r="U27" s="16">
        <v>18040438</v>
      </c>
      <c r="V27" s="11">
        <f t="shared" si="1"/>
        <v>858467463</v>
      </c>
      <c r="W27" s="12">
        <f t="shared" si="2"/>
        <v>546.20445703849157</v>
      </c>
      <c r="X27" s="12">
        <v>23.499564966390899</v>
      </c>
      <c r="Y27" s="17">
        <v>34.42</v>
      </c>
      <c r="Z27" s="14">
        <f t="shared" si="9"/>
        <v>2.9132344793901908</v>
      </c>
      <c r="AA27" s="11">
        <f t="shared" si="3"/>
        <v>5010312686</v>
      </c>
      <c r="AB27" s="11">
        <f t="shared" si="4"/>
        <v>849620774</v>
      </c>
      <c r="AC27" s="24">
        <f t="shared" si="5"/>
        <v>-764699505</v>
      </c>
      <c r="AD27" s="11">
        <v>177176325.9375</v>
      </c>
      <c r="AE27" s="26">
        <v>200921968.94062501</v>
      </c>
      <c r="AF27" s="11">
        <v>180187821.5625</v>
      </c>
      <c r="AG27" s="27">
        <f t="shared" si="6"/>
        <v>665.71005570512455</v>
      </c>
      <c r="AH27" s="29">
        <f t="shared" si="13"/>
        <v>7.3651722578708068</v>
      </c>
      <c r="AI27" s="4">
        <f>LOG(Z27)</f>
        <v>0.46437544137569903</v>
      </c>
      <c r="AK27" s="30">
        <f t="shared" si="10"/>
        <v>7691201998.1969995</v>
      </c>
    </row>
    <row r="28" spans="6:37" x14ac:dyDescent="0.25">
      <c r="F28" s="6">
        <v>1992</v>
      </c>
      <c r="G28" s="7">
        <v>2951348000</v>
      </c>
      <c r="H28" s="7">
        <v>113229000</v>
      </c>
      <c r="I28" s="7">
        <v>210611000</v>
      </c>
      <c r="J28" s="7">
        <v>57744000</v>
      </c>
      <c r="K28" s="8">
        <v>263890000000</v>
      </c>
      <c r="L28" s="7">
        <v>11685900</v>
      </c>
      <c r="M28" s="7">
        <f t="shared" si="0"/>
        <v>232741239.17401335</v>
      </c>
      <c r="N28" s="2">
        <v>5251552285</v>
      </c>
      <c r="O28" s="2">
        <v>4276369525</v>
      </c>
      <c r="P28" s="2">
        <v>835716282</v>
      </c>
      <c r="Q28" s="2">
        <v>575652313</v>
      </c>
      <c r="R28" s="2">
        <v>299310213</v>
      </c>
      <c r="S28" s="2">
        <v>1040387077</v>
      </c>
      <c r="T28" s="9">
        <v>1133.8343</v>
      </c>
      <c r="U28" s="10">
        <v>18652889</v>
      </c>
      <c r="V28" s="11">
        <f t="shared" si="1"/>
        <v>963496860</v>
      </c>
      <c r="W28" s="12">
        <f t="shared" si="2"/>
        <v>840.72619538115521</v>
      </c>
      <c r="X28" s="12">
        <v>37.25977499604457</v>
      </c>
      <c r="Y28" s="20">
        <v>39.08</v>
      </c>
      <c r="Z28" s="14">
        <f t="shared" si="9"/>
        <v>-19.475169209870636</v>
      </c>
      <c r="AA28" s="11">
        <f t="shared" si="3"/>
        <v>5112085807</v>
      </c>
      <c r="AB28" s="11">
        <f t="shared" si="4"/>
        <v>824030382</v>
      </c>
      <c r="AC28" s="24">
        <f t="shared" si="5"/>
        <v>-741076864</v>
      </c>
      <c r="AD28" s="11">
        <v>201134452.51549998</v>
      </c>
      <c r="AE28" s="26">
        <v>266670148.94570053</v>
      </c>
      <c r="AF28" s="11">
        <v>182754019.51800001</v>
      </c>
      <c r="AG28" s="27">
        <f t="shared" si="6"/>
        <v>972.84007822570686</v>
      </c>
      <c r="AH28" s="29">
        <f t="shared" si="13"/>
        <v>7.0676621655927656</v>
      </c>
      <c r="AI28" s="4">
        <f>-LOG(-Z28)</f>
        <v>-1.2894812397255446</v>
      </c>
      <c r="AK28" s="30">
        <f t="shared" si="10"/>
        <v>10694440523.139547</v>
      </c>
    </row>
    <row r="29" spans="6:37" x14ac:dyDescent="0.25">
      <c r="F29" s="6">
        <v>1993</v>
      </c>
      <c r="G29" s="7">
        <v>3052839000</v>
      </c>
      <c r="H29" s="7">
        <v>138037000</v>
      </c>
      <c r="I29" s="7">
        <v>314643000</v>
      </c>
      <c r="J29" s="7">
        <v>103059000</v>
      </c>
      <c r="K29" s="8">
        <v>414886000000</v>
      </c>
      <c r="L29" s="7">
        <v>36423100</v>
      </c>
      <c r="M29" s="7">
        <f t="shared" si="0"/>
        <v>347180056.38079727</v>
      </c>
      <c r="N29" s="2">
        <v>5622169311</v>
      </c>
      <c r="O29" s="2">
        <v>4501285414</v>
      </c>
      <c r="P29" s="2">
        <v>912579715</v>
      </c>
      <c r="Q29" s="2">
        <v>628332251</v>
      </c>
      <c r="R29" s="2">
        <v>332529792</v>
      </c>
      <c r="S29" s="2">
        <v>1016058989</v>
      </c>
      <c r="T29" s="15">
        <v>1195.0168000000001</v>
      </c>
      <c r="U29" s="16">
        <v>19275422</v>
      </c>
      <c r="V29" s="11">
        <f t="shared" si="1"/>
        <v>1084460797</v>
      </c>
      <c r="W29" s="12">
        <f t="shared" si="2"/>
        <v>613.93670357872043</v>
      </c>
      <c r="X29" s="12">
        <v>37.911803713500966</v>
      </c>
      <c r="Y29" s="20">
        <v>19.510000000000002</v>
      </c>
      <c r="Z29" s="14">
        <f t="shared" si="9"/>
        <v>17.760046551473771</v>
      </c>
      <c r="AA29" s="11">
        <f t="shared" si="3"/>
        <v>5413865129</v>
      </c>
      <c r="AB29" s="11">
        <f t="shared" si="4"/>
        <v>876156615</v>
      </c>
      <c r="AC29" s="24">
        <f t="shared" si="5"/>
        <v>-683529197</v>
      </c>
      <c r="AD29" s="11">
        <v>242315497.30409995</v>
      </c>
      <c r="AE29" s="26">
        <v>305378808.24865592</v>
      </c>
      <c r="AF29" s="11">
        <v>246813232.75289997</v>
      </c>
      <c r="AG29" s="27">
        <f t="shared" si="6"/>
        <v>879.62421609050978</v>
      </c>
      <c r="AH29" s="29">
        <f t="shared" si="13"/>
        <v>7.5613769061925469</v>
      </c>
      <c r="AI29" s="4">
        <f>LOG(Z29)</f>
        <v>1.249444099788398</v>
      </c>
      <c r="AK29" s="30">
        <f t="shared" si="10"/>
        <v>7206376103.554575</v>
      </c>
    </row>
    <row r="30" spans="6:37" x14ac:dyDescent="0.25">
      <c r="F30" s="6">
        <v>1994</v>
      </c>
      <c r="G30" s="7">
        <v>3397570000</v>
      </c>
      <c r="H30" s="7">
        <v>148743000</v>
      </c>
      <c r="I30" s="7">
        <v>196342000</v>
      </c>
      <c r="J30" s="7">
        <v>103839000</v>
      </c>
      <c r="K30" s="8">
        <v>563434000000</v>
      </c>
      <c r="L30" s="7">
        <v>172527500</v>
      </c>
      <c r="M30" s="7">
        <f t="shared" si="0"/>
        <v>575258202.24384129</v>
      </c>
      <c r="N30" s="2">
        <v>6229561973</v>
      </c>
      <c r="O30" s="2">
        <v>5806094127</v>
      </c>
      <c r="P30" s="2">
        <v>1158920149</v>
      </c>
      <c r="Q30" s="2">
        <v>679956831</v>
      </c>
      <c r="R30" s="2">
        <v>503603535</v>
      </c>
      <c r="S30" s="2">
        <v>1437876032</v>
      </c>
      <c r="T30" s="9">
        <v>979.44539999999995</v>
      </c>
      <c r="U30" s="10">
        <v>19907634</v>
      </c>
      <c r="V30" s="11">
        <f t="shared" si="1"/>
        <v>250940346</v>
      </c>
      <c r="W30" s="12">
        <f t="shared" si="2"/>
        <v>477.56386257671375</v>
      </c>
      <c r="X30" s="12">
        <v>44.099814759560978</v>
      </c>
      <c r="Y30" s="20">
        <v>13.24</v>
      </c>
      <c r="Z30" s="14">
        <f t="shared" si="9"/>
        <v>-3.0821225052301262</v>
      </c>
      <c r="AA30" s="11">
        <f t="shared" si="3"/>
        <v>6965014276</v>
      </c>
      <c r="AB30" s="11">
        <f t="shared" si="4"/>
        <v>986392649</v>
      </c>
      <c r="AC30" s="24">
        <f t="shared" si="5"/>
        <v>-934272497</v>
      </c>
      <c r="AD30" s="11">
        <v>269740033.43089998</v>
      </c>
      <c r="AE30" s="26">
        <v>444790724.87220001</v>
      </c>
      <c r="AF30" s="11">
        <v>304002624.28239995</v>
      </c>
      <c r="AG30" s="27">
        <f t="shared" si="6"/>
        <v>1018.4714725071821</v>
      </c>
      <c r="AH30" s="29">
        <f t="shared" si="13"/>
        <v>8.2368583292433062</v>
      </c>
      <c r="AI30" s="4">
        <f>-LOG(-Z30)</f>
        <v>-0.48884989664330136</v>
      </c>
      <c r="AK30" s="30">
        <f t="shared" si="10"/>
        <v>12729655513.730844</v>
      </c>
    </row>
    <row r="31" spans="6:37" x14ac:dyDescent="0.25">
      <c r="F31" s="6">
        <v>1995</v>
      </c>
      <c r="G31" s="7">
        <v>3608771000</v>
      </c>
      <c r="H31" s="7">
        <v>135288000</v>
      </c>
      <c r="I31" s="7">
        <v>174240000</v>
      </c>
      <c r="J31" s="7">
        <v>92363000</v>
      </c>
      <c r="K31" s="8">
        <v>642002000000</v>
      </c>
      <c r="L31" s="7">
        <v>194136000</v>
      </c>
      <c r="M31" s="7">
        <f t="shared" si="0"/>
        <v>662597723.82909703</v>
      </c>
      <c r="N31" s="2">
        <v>6814632191</v>
      </c>
      <c r="O31" s="2">
        <v>5839504709</v>
      </c>
      <c r="P31" s="2">
        <v>1489648655</v>
      </c>
      <c r="Q31" s="2">
        <v>739597197</v>
      </c>
      <c r="R31" s="2">
        <v>555610254</v>
      </c>
      <c r="S31" s="2">
        <v>1907520530</v>
      </c>
      <c r="T31" s="15">
        <v>968.91669999999999</v>
      </c>
      <c r="U31" s="16">
        <v>20550291</v>
      </c>
      <c r="V31" s="11">
        <f t="shared" si="1"/>
        <v>780991482</v>
      </c>
      <c r="W31" s="12">
        <f t="shared" si="2"/>
        <v>479.87745164146821</v>
      </c>
      <c r="X31" s="12">
        <v>46.659261756559332</v>
      </c>
      <c r="Y31" s="20">
        <v>20.16</v>
      </c>
      <c r="Z31" s="14">
        <f t="shared" si="9"/>
        <v>14.356240934450961</v>
      </c>
      <c r="AA31" s="11">
        <f t="shared" si="3"/>
        <v>7329153364</v>
      </c>
      <c r="AB31" s="11">
        <f t="shared" si="4"/>
        <v>1295512655</v>
      </c>
      <c r="AC31" s="24">
        <f t="shared" si="5"/>
        <v>-1351910276</v>
      </c>
      <c r="AD31" s="11">
        <v>312110154.34780002</v>
      </c>
      <c r="AE31" s="26">
        <v>501708214.09224021</v>
      </c>
      <c r="AF31" s="11">
        <v>359131116.46569997</v>
      </c>
      <c r="AG31" s="27">
        <f t="shared" si="6"/>
        <v>1018.7611737240028</v>
      </c>
      <c r="AH31" s="29">
        <f t="shared" si="13"/>
        <v>8.2881060771278889</v>
      </c>
      <c r="AI31" s="4">
        <f>LOG(Z31)</f>
        <v>1.1570407382948407</v>
      </c>
      <c r="AK31" s="30">
        <f t="shared" si="10"/>
        <v>13517842537.516369</v>
      </c>
    </row>
    <row r="32" spans="6:37" x14ac:dyDescent="0.25">
      <c r="F32" s="6">
        <v>1996</v>
      </c>
      <c r="G32" s="7">
        <v>3710233000</v>
      </c>
      <c r="H32" s="7">
        <v>148116000</v>
      </c>
      <c r="I32" s="7">
        <v>176580000</v>
      </c>
      <c r="J32" s="7">
        <v>86019000</v>
      </c>
      <c r="K32" s="8">
        <v>766208000000</v>
      </c>
      <c r="L32" s="7">
        <v>526448900</v>
      </c>
      <c r="M32" s="7">
        <f t="shared" si="0"/>
        <v>732453047.78350663</v>
      </c>
      <c r="N32" s="2">
        <v>7238800351</v>
      </c>
      <c r="O32" s="2">
        <v>6307726803</v>
      </c>
      <c r="P32" s="2">
        <v>1440612693</v>
      </c>
      <c r="Q32" s="2">
        <v>755240236</v>
      </c>
      <c r="R32" s="2">
        <v>863239299</v>
      </c>
      <c r="S32" s="2">
        <v>2217654293</v>
      </c>
      <c r="T32" s="9">
        <v>1046.0848000000001</v>
      </c>
      <c r="U32" s="10">
        <v>21202118</v>
      </c>
      <c r="V32" s="11">
        <f t="shared" si="1"/>
        <v>404624648</v>
      </c>
      <c r="W32" s="12">
        <f t="shared" si="2"/>
        <v>474.95545601032723</v>
      </c>
      <c r="X32" s="12">
        <v>48.058042002513766</v>
      </c>
      <c r="Y32" s="20">
        <v>20.29</v>
      </c>
      <c r="Z32" s="14">
        <f t="shared" si="9"/>
        <v>17.292138067995054</v>
      </c>
      <c r="AA32" s="11">
        <f t="shared" si="3"/>
        <v>7748339496</v>
      </c>
      <c r="AB32" s="11">
        <f t="shared" si="4"/>
        <v>914163793</v>
      </c>
      <c r="AC32" s="24">
        <f t="shared" si="5"/>
        <v>-1354414994</v>
      </c>
      <c r="AD32" s="11">
        <v>382208658.53279996</v>
      </c>
      <c r="AE32" s="26">
        <v>568988528.46951258</v>
      </c>
      <c r="AF32" s="11">
        <v>448805621.76200002</v>
      </c>
      <c r="AG32" s="27">
        <f t="shared" si="6"/>
        <v>910.19018944154868</v>
      </c>
      <c r="AH32" s="29">
        <f t="shared" si="13"/>
        <v>8.7213562225774393</v>
      </c>
      <c r="AI32" s="4">
        <f t="shared" ref="AI32:AI52" si="14">LOG(Z32)</f>
        <v>1.2378486944725902</v>
      </c>
      <c r="AK32" s="30">
        <f t="shared" si="10"/>
        <v>14171855890.27783</v>
      </c>
    </row>
    <row r="33" spans="6:37" x14ac:dyDescent="0.25">
      <c r="F33" s="6">
        <v>1997</v>
      </c>
      <c r="G33" s="7">
        <v>3907825000</v>
      </c>
      <c r="H33" s="7">
        <v>160915000</v>
      </c>
      <c r="I33" s="7">
        <v>232440000</v>
      </c>
      <c r="J33" s="7">
        <v>95889000</v>
      </c>
      <c r="K33" s="8">
        <v>914987000000</v>
      </c>
      <c r="L33" s="7">
        <v>673264800</v>
      </c>
      <c r="M33" s="7">
        <f t="shared" si="0"/>
        <v>844856555.63062418</v>
      </c>
      <c r="N33" s="2">
        <v>7636888466</v>
      </c>
      <c r="O33" s="2">
        <v>6532510650</v>
      </c>
      <c r="P33" s="2">
        <v>1518074075</v>
      </c>
      <c r="Q33" s="2">
        <v>833264387</v>
      </c>
      <c r="R33" s="2">
        <v>744272760</v>
      </c>
      <c r="S33" s="2">
        <v>1995208804</v>
      </c>
      <c r="T33" s="15">
        <v>1083.0087000000001</v>
      </c>
      <c r="U33" s="16">
        <v>21865931</v>
      </c>
      <c r="V33" s="11">
        <f t="shared" si="1"/>
        <v>431113016</v>
      </c>
      <c r="W33" s="12">
        <f t="shared" si="2"/>
        <v>459.09739714798809</v>
      </c>
      <c r="X33" s="12">
        <v>50.789198687432282</v>
      </c>
      <c r="Y33" s="20">
        <v>21.37</v>
      </c>
      <c r="Z33" s="14">
        <f t="shared" si="9"/>
        <v>15.68696221669693</v>
      </c>
      <c r="AA33" s="11">
        <f t="shared" si="3"/>
        <v>8050584725</v>
      </c>
      <c r="AB33" s="11">
        <f t="shared" si="4"/>
        <v>844809275</v>
      </c>
      <c r="AC33" s="24">
        <f t="shared" si="5"/>
        <v>-1250936044</v>
      </c>
      <c r="AD33" s="11">
        <v>368098024.06120002</v>
      </c>
      <c r="AE33" s="26">
        <v>661261371.11631477</v>
      </c>
      <c r="AF33" s="11">
        <v>544510147.62580001</v>
      </c>
      <c r="AG33" s="27">
        <f t="shared" si="6"/>
        <v>1053.717815091956</v>
      </c>
      <c r="AH33" s="29">
        <f t="shared" si="13"/>
        <v>8.8281859090388917</v>
      </c>
      <c r="AI33" s="4">
        <f t="shared" si="14"/>
        <v>1.1955388505175852</v>
      </c>
      <c r="AK33" s="30">
        <f t="shared" si="10"/>
        <v>16849456540.412848</v>
      </c>
    </row>
    <row r="34" spans="6:37" x14ac:dyDescent="0.25">
      <c r="F34" s="6">
        <v>1998</v>
      </c>
      <c r="G34" s="7">
        <v>3941897000</v>
      </c>
      <c r="H34" s="7">
        <v>153311000</v>
      </c>
      <c r="I34" s="7">
        <v>108803000</v>
      </c>
      <c r="J34" s="7">
        <v>89289000</v>
      </c>
      <c r="K34" s="8">
        <v>1124860000000</v>
      </c>
      <c r="L34" s="7">
        <v>374104400</v>
      </c>
      <c r="M34" s="7">
        <f t="shared" si="0"/>
        <v>906921502.74553251</v>
      </c>
      <c r="N34" s="2">
        <v>8348419324</v>
      </c>
      <c r="O34" s="2">
        <v>7160684405</v>
      </c>
      <c r="P34" s="2">
        <v>1683251028</v>
      </c>
      <c r="Q34" s="2">
        <v>910671614</v>
      </c>
      <c r="R34" s="2">
        <v>733413919</v>
      </c>
      <c r="S34" s="2">
        <v>2255290887</v>
      </c>
      <c r="T34" s="9">
        <v>1240.3058000000001</v>
      </c>
      <c r="U34" s="10">
        <v>22551789</v>
      </c>
      <c r="V34" s="11">
        <f t="shared" si="1"/>
        <v>813630519</v>
      </c>
      <c r="W34" s="12">
        <f t="shared" si="2"/>
        <v>470.45866745242819</v>
      </c>
      <c r="X34" s="12">
        <v>51.107768441749265</v>
      </c>
      <c r="Y34" s="20">
        <v>20.86</v>
      </c>
      <c r="Z34" s="14">
        <f t="shared" si="9"/>
        <v>20.232760818146531</v>
      </c>
      <c r="AA34" s="11">
        <f t="shared" si="3"/>
        <v>8843935433</v>
      </c>
      <c r="AB34" s="11">
        <f t="shared" si="4"/>
        <v>1309146628</v>
      </c>
      <c r="AC34" s="24">
        <f t="shared" si="5"/>
        <v>-1521876968</v>
      </c>
      <c r="AD34" s="11">
        <v>468346324.07639998</v>
      </c>
      <c r="AE34" s="26">
        <v>782162571.62362766</v>
      </c>
      <c r="AF34" s="11">
        <v>649507023.40719998</v>
      </c>
      <c r="AG34" s="27">
        <f t="shared" si="6"/>
        <v>911.01191518269638</v>
      </c>
      <c r="AH34" s="29">
        <f t="shared" si="13"/>
        <v>8.5729928161492417</v>
      </c>
      <c r="AI34" s="4">
        <f t="shared" si="14"/>
        <v>1.3060551475399007</v>
      </c>
      <c r="AK34" s="30">
        <f t="shared" si="10"/>
        <v>18128385183.613815</v>
      </c>
    </row>
    <row r="35" spans="6:37" x14ac:dyDescent="0.25">
      <c r="F35" s="6">
        <v>1999</v>
      </c>
      <c r="G35" s="7">
        <v>3537936000</v>
      </c>
      <c r="H35" s="7">
        <v>132373000</v>
      </c>
      <c r="I35" s="7">
        <v>114581000</v>
      </c>
      <c r="J35" s="7">
        <v>86830000</v>
      </c>
      <c r="K35" s="8">
        <v>1277370000000</v>
      </c>
      <c r="L35" s="7">
        <v>481538200</v>
      </c>
      <c r="M35" s="7">
        <f t="shared" si="0"/>
        <v>878021802.17691839</v>
      </c>
      <c r="N35" s="2">
        <v>8899666902</v>
      </c>
      <c r="O35" s="2">
        <v>7691464442</v>
      </c>
      <c r="P35" s="2">
        <v>1784645158</v>
      </c>
      <c r="Q35" s="2">
        <v>957938081</v>
      </c>
      <c r="R35" s="2">
        <v>795821289</v>
      </c>
      <c r="S35" s="2">
        <v>2290739510</v>
      </c>
      <c r="T35" s="15">
        <v>1454.8271999999999</v>
      </c>
      <c r="U35" s="16">
        <v>23272995</v>
      </c>
      <c r="V35" s="11">
        <f t="shared" si="1"/>
        <v>726664260</v>
      </c>
      <c r="W35" s="12">
        <f t="shared" si="2"/>
        <v>541.14547309350894</v>
      </c>
      <c r="X35" s="12">
        <v>53.388236746104212</v>
      </c>
      <c r="Y35" s="20">
        <v>21.55</v>
      </c>
      <c r="Z35" s="14">
        <f t="shared" si="9"/>
        <v>17.087922367019136</v>
      </c>
      <c r="AA35" s="11">
        <f t="shared" si="3"/>
        <v>9476109600</v>
      </c>
      <c r="AB35" s="11">
        <f t="shared" si="4"/>
        <v>1303106958</v>
      </c>
      <c r="AC35" s="24">
        <f t="shared" si="5"/>
        <v>-1494918221</v>
      </c>
      <c r="AD35" s="11">
        <v>535759947.50039995</v>
      </c>
      <c r="AE35" s="26">
        <v>904312953.24602389</v>
      </c>
      <c r="AF35" s="11">
        <v>779610820.61520004</v>
      </c>
      <c r="AG35" s="27">
        <f t="shared" si="6"/>
        <v>886.84778648013651</v>
      </c>
      <c r="AH35" s="29">
        <f t="shared" si="13"/>
        <v>8.6826307450247366</v>
      </c>
      <c r="AI35" s="4">
        <f t="shared" si="14"/>
        <v>1.2326892622883154</v>
      </c>
      <c r="AK35" s="30">
        <f t="shared" si="10"/>
        <v>22991653955.731396</v>
      </c>
    </row>
    <row r="36" spans="6:37" x14ac:dyDescent="0.25">
      <c r="F36" s="6">
        <v>2000</v>
      </c>
      <c r="G36" s="7">
        <v>3535146000</v>
      </c>
      <c r="H36" s="7">
        <v>75660000</v>
      </c>
      <c r="I36" s="7">
        <v>193615000</v>
      </c>
      <c r="J36" s="7">
        <v>45347000</v>
      </c>
      <c r="K36" s="8">
        <v>1509110000000</v>
      </c>
      <c r="L36" s="7">
        <v>497788800</v>
      </c>
      <c r="M36" s="7">
        <f t="shared" si="0"/>
        <v>917684808.03573024</v>
      </c>
      <c r="N36" s="2">
        <v>9315970602</v>
      </c>
      <c r="O36" s="2">
        <v>8056095649</v>
      </c>
      <c r="P36" s="2">
        <v>1846359485</v>
      </c>
      <c r="Q36" s="2">
        <v>1038128923</v>
      </c>
      <c r="R36" s="2">
        <v>797842002</v>
      </c>
      <c r="S36" s="2">
        <v>2313278164</v>
      </c>
      <c r="T36" s="9">
        <v>1644.4753000000001</v>
      </c>
      <c r="U36" s="10">
        <v>24039274</v>
      </c>
      <c r="V36" s="11">
        <f t="shared" si="1"/>
        <v>762086153</v>
      </c>
      <c r="W36" s="12">
        <f t="shared" si="2"/>
        <v>557.65698074957038</v>
      </c>
      <c r="X36" s="12">
        <v>54.932906209374316</v>
      </c>
      <c r="Y36" s="20">
        <v>22.92</v>
      </c>
      <c r="Z36" s="14">
        <f t="shared" si="9"/>
        <v>20.02672320830521</v>
      </c>
      <c r="AA36" s="11">
        <f t="shared" si="3"/>
        <v>9902455134</v>
      </c>
      <c r="AB36" s="11">
        <f t="shared" si="4"/>
        <v>1348570685</v>
      </c>
      <c r="AC36" s="24">
        <f t="shared" si="5"/>
        <v>-1515436162</v>
      </c>
      <c r="AD36" s="11">
        <v>528215533.13339996</v>
      </c>
      <c r="AE36" s="26">
        <v>963038460.98175001</v>
      </c>
      <c r="AF36" s="11">
        <v>918554701.35720003</v>
      </c>
      <c r="AG36" s="27">
        <f t="shared" si="6"/>
        <v>968.83432468032311</v>
      </c>
      <c r="AH36" s="29">
        <f t="shared" si="13"/>
        <v>8.6970451209730228</v>
      </c>
      <c r="AI36" s="4">
        <f t="shared" si="14"/>
        <v>1.3016098954259312</v>
      </c>
      <c r="AK36" s="30">
        <f t="shared" si="10"/>
        <v>24618304140.752121</v>
      </c>
    </row>
    <row r="37" spans="6:37" x14ac:dyDescent="0.25">
      <c r="F37" s="6">
        <v>2001</v>
      </c>
      <c r="G37" s="7">
        <v>3768225000</v>
      </c>
      <c r="H37" s="7">
        <v>50947000</v>
      </c>
      <c r="I37" s="7">
        <v>322624000</v>
      </c>
      <c r="J37" s="7">
        <v>27540000</v>
      </c>
      <c r="K37" s="8">
        <v>1656830000000</v>
      </c>
      <c r="L37" s="7">
        <v>409317000</v>
      </c>
      <c r="M37" s="7">
        <f t="shared" si="0"/>
        <v>943708424.43873489</v>
      </c>
      <c r="N37" s="2">
        <v>10132559005</v>
      </c>
      <c r="O37" s="2">
        <v>8705139443</v>
      </c>
      <c r="P37" s="2">
        <v>1950830480</v>
      </c>
      <c r="Q37" s="2">
        <v>1150738549</v>
      </c>
      <c r="R37" s="2">
        <v>988293563</v>
      </c>
      <c r="S37" s="2">
        <v>2568450067</v>
      </c>
      <c r="T37" s="15">
        <v>1755.6587999999999</v>
      </c>
      <c r="U37" s="16">
        <v>24854892</v>
      </c>
      <c r="V37" s="11">
        <f t="shared" si="1"/>
        <v>1018102562</v>
      </c>
      <c r="W37" s="12">
        <f t="shared" si="2"/>
        <v>601.83433234177369</v>
      </c>
      <c r="X37" s="12">
        <v>56.05258545912541</v>
      </c>
      <c r="Y37" s="20">
        <v>22.66</v>
      </c>
      <c r="Z37" s="14">
        <f t="shared" si="9"/>
        <v>20.621733090393057</v>
      </c>
      <c r="AA37" s="11">
        <f t="shared" si="3"/>
        <v>10655969923</v>
      </c>
      <c r="AB37" s="11">
        <f t="shared" si="4"/>
        <v>1541513480</v>
      </c>
      <c r="AC37" s="24">
        <f t="shared" si="5"/>
        <v>-1580156504</v>
      </c>
      <c r="AD37" s="11">
        <v>670775406.13100004</v>
      </c>
      <c r="AE37" s="26">
        <v>1144735986.1488798</v>
      </c>
      <c r="AF37" s="11">
        <v>1139912888.0625</v>
      </c>
      <c r="AG37" s="27">
        <f t="shared" si="6"/>
        <v>846.71579243391841</v>
      </c>
      <c r="AH37" s="29">
        <f t="shared" si="13"/>
        <v>8.6120597823996619</v>
      </c>
      <c r="AI37" s="4">
        <f t="shared" si="14"/>
        <v>1.3143251614307891</v>
      </c>
      <c r="AK37" s="30">
        <f t="shared" si="10"/>
        <v>28031826386.36348</v>
      </c>
    </row>
    <row r="38" spans="6:37" x14ac:dyDescent="0.25">
      <c r="F38" s="6">
        <v>2002</v>
      </c>
      <c r="G38" s="7">
        <v>4019809000</v>
      </c>
      <c r="H38" s="7">
        <v>71241000</v>
      </c>
      <c r="I38" s="7">
        <v>119027000</v>
      </c>
      <c r="J38" s="7">
        <v>47906000</v>
      </c>
      <c r="K38" s="8">
        <v>2063210000000</v>
      </c>
      <c r="L38" s="7">
        <v>393338900</v>
      </c>
      <c r="M38" s="7">
        <f t="shared" si="0"/>
        <v>1147789728.2997055</v>
      </c>
      <c r="N38" s="2">
        <v>10847607612</v>
      </c>
      <c r="O38" s="2">
        <v>9278800399</v>
      </c>
      <c r="P38" s="2">
        <v>2135907415</v>
      </c>
      <c r="Q38" s="2">
        <v>1236382007</v>
      </c>
      <c r="R38" s="2">
        <v>1068806953</v>
      </c>
      <c r="S38" s="2">
        <v>2779123121</v>
      </c>
      <c r="T38" s="9">
        <v>1797.5505000000001</v>
      </c>
      <c r="U38" s="10">
        <v>25718048</v>
      </c>
      <c r="V38" s="11">
        <f t="shared" si="1"/>
        <v>1175468313</v>
      </c>
      <c r="W38" s="12">
        <f t="shared" si="2"/>
        <v>532.94688028874873</v>
      </c>
      <c r="X38" s="12">
        <v>56.39132394944879</v>
      </c>
      <c r="Y38" s="20">
        <v>19.100000000000001</v>
      </c>
      <c r="Z38" s="14">
        <f t="shared" si="9"/>
        <v>18.495677313457033</v>
      </c>
      <c r="AA38" s="11">
        <f t="shared" si="3"/>
        <v>11414707814</v>
      </c>
      <c r="AB38" s="11">
        <f t="shared" si="4"/>
        <v>1742568515</v>
      </c>
      <c r="AC38" s="24">
        <f t="shared" si="5"/>
        <v>-1710316168</v>
      </c>
      <c r="AD38" s="11">
        <v>835265786.12400007</v>
      </c>
      <c r="AE38" s="26">
        <v>1304587529.45718</v>
      </c>
      <c r="AF38" s="11">
        <v>1456833702.2916</v>
      </c>
      <c r="AG38" s="27">
        <f t="shared" si="6"/>
        <v>732.3548564863479</v>
      </c>
      <c r="AH38" s="29">
        <f t="shared" si="13"/>
        <v>8.5947668989140276</v>
      </c>
      <c r="AI38" s="4">
        <f t="shared" si="14"/>
        <v>1.2670702398477296</v>
      </c>
      <c r="AK38" s="30">
        <f t="shared" si="10"/>
        <v>29737122488.006237</v>
      </c>
    </row>
    <row r="39" spans="6:37" x14ac:dyDescent="0.25">
      <c r="F39" s="6">
        <v>2003</v>
      </c>
      <c r="G39" s="7">
        <v>4578283000</v>
      </c>
      <c r="H39" s="7">
        <v>84480000</v>
      </c>
      <c r="I39" s="7">
        <v>296330000</v>
      </c>
      <c r="J39" s="7">
        <v>55944000</v>
      </c>
      <c r="K39" s="8">
        <v>2433200000000</v>
      </c>
      <c r="L39" s="7">
        <v>454459300</v>
      </c>
      <c r="M39" s="7">
        <f t="shared" si="0"/>
        <v>1239076791.0355453</v>
      </c>
      <c r="N39" s="2">
        <v>11515697074</v>
      </c>
      <c r="O39" s="2">
        <v>9412112202</v>
      </c>
      <c r="P39" s="2">
        <v>2379877751</v>
      </c>
      <c r="Q39" s="2">
        <v>1292520155</v>
      </c>
      <c r="R39" s="2">
        <v>1170673432</v>
      </c>
      <c r="S39" s="2">
        <v>2655482211</v>
      </c>
      <c r="T39" s="21">
        <v>1963.7201</v>
      </c>
      <c r="U39" s="16">
        <v>26624820</v>
      </c>
      <c r="V39" s="11">
        <f t="shared" si="1"/>
        <v>1649125572</v>
      </c>
      <c r="W39" s="12">
        <f t="shared" si="2"/>
        <v>570.00641890611962</v>
      </c>
      <c r="X39" s="12">
        <v>61.332086096853985</v>
      </c>
      <c r="Y39" s="20">
        <v>18.940000000000001</v>
      </c>
      <c r="Z39" s="14">
        <f t="shared" si="9"/>
        <v>10.178435629150556</v>
      </c>
      <c r="AA39" s="11">
        <f t="shared" si="3"/>
        <v>11791989953</v>
      </c>
      <c r="AB39" s="11">
        <f t="shared" si="4"/>
        <v>1925418451</v>
      </c>
      <c r="AC39" s="24">
        <f t="shared" si="5"/>
        <v>-1484808779</v>
      </c>
      <c r="AD39" s="11">
        <v>952348148.01979995</v>
      </c>
      <c r="AE39" s="26">
        <v>1533441738.070914</v>
      </c>
      <c r="AF39" s="11">
        <v>1700868457.8297999</v>
      </c>
      <c r="AG39" s="27">
        <f t="shared" si="6"/>
        <v>741.6213554637726</v>
      </c>
      <c r="AH39" s="29">
        <f t="shared" si="13"/>
        <v>8.6574949951996043</v>
      </c>
      <c r="AI39" s="4">
        <f t="shared" si="14"/>
        <v>1.0076810344020395</v>
      </c>
      <c r="AK39" s="30">
        <f t="shared" si="10"/>
        <v>39792991458.533348</v>
      </c>
    </row>
    <row r="40" spans="6:37" x14ac:dyDescent="0.25">
      <c r="F40" s="6">
        <v>2004</v>
      </c>
      <c r="G40" s="7">
        <v>4790127000</v>
      </c>
      <c r="H40" s="7">
        <v>103409000</v>
      </c>
      <c r="I40" s="7">
        <v>167938000</v>
      </c>
      <c r="J40" s="7">
        <v>69214000</v>
      </c>
      <c r="K40" s="8">
        <v>2646680000000</v>
      </c>
      <c r="L40" s="7">
        <v>800338200</v>
      </c>
      <c r="M40" s="7">
        <f t="shared" si="0"/>
        <v>1462008025.4997957</v>
      </c>
      <c r="N40" s="2">
        <v>12183992415</v>
      </c>
      <c r="O40" s="2">
        <v>9735901433</v>
      </c>
      <c r="P40" s="2">
        <v>2664064438</v>
      </c>
      <c r="Q40" s="2">
        <v>1340818525</v>
      </c>
      <c r="R40" s="2">
        <v>1414979304</v>
      </c>
      <c r="S40" s="2">
        <v>2910115030</v>
      </c>
      <c r="T40" s="9">
        <v>1810.3046999999999</v>
      </c>
      <c r="U40" s="10">
        <v>27568436</v>
      </c>
      <c r="V40" s="11">
        <f t="shared" si="1"/>
        <v>1647752782</v>
      </c>
      <c r="W40" s="12">
        <f t="shared" si="2"/>
        <v>532.92570875658089</v>
      </c>
      <c r="X40" s="12">
        <v>63.947976710660811</v>
      </c>
      <c r="Y40" s="20">
        <v>20.6</v>
      </c>
      <c r="Z40" s="14">
        <f t="shared" si="9"/>
        <v>16.334874222807485</v>
      </c>
      <c r="AA40" s="11">
        <f t="shared" si="3"/>
        <v>12399965871</v>
      </c>
      <c r="AB40" s="11">
        <f t="shared" si="4"/>
        <v>1863726238</v>
      </c>
      <c r="AC40" s="24">
        <f t="shared" si="5"/>
        <v>-1495135726</v>
      </c>
      <c r="AD40" s="11">
        <v>927201822.7815001</v>
      </c>
      <c r="AE40" s="26">
        <v>1570358230.3921051</v>
      </c>
      <c r="AF40" s="11">
        <v>1733782120.6545</v>
      </c>
      <c r="AG40" s="27">
        <f t="shared" si="6"/>
        <v>840.31506847123262</v>
      </c>
      <c r="AH40" s="29">
        <f t="shared" si="13"/>
        <v>8.9032735461870764</v>
      </c>
      <c r="AI40" s="4">
        <f t="shared" si="14"/>
        <v>1.2131157947924198</v>
      </c>
      <c r="AK40" s="30">
        <f t="shared" si="10"/>
        <v>41364629867.7061</v>
      </c>
    </row>
    <row r="41" spans="6:37" x14ac:dyDescent="0.25">
      <c r="F41" s="6">
        <v>2005</v>
      </c>
      <c r="G41" s="7">
        <v>4461213000</v>
      </c>
      <c r="H41" s="7">
        <v>171757000</v>
      </c>
      <c r="I41" s="7">
        <v>125633000</v>
      </c>
      <c r="J41" s="7">
        <v>130601000</v>
      </c>
      <c r="K41" s="8">
        <v>3101450000000</v>
      </c>
      <c r="L41" s="7">
        <v>1056445000</v>
      </c>
      <c r="M41" s="7">
        <f t="shared" si="0"/>
        <v>1741736152.8479965</v>
      </c>
      <c r="N41" s="2">
        <v>13403294747</v>
      </c>
      <c r="O41" s="2">
        <v>10523214010</v>
      </c>
      <c r="P41" s="2">
        <v>3214955253</v>
      </c>
      <c r="Q41" s="2">
        <v>1401018230</v>
      </c>
      <c r="R41" s="2">
        <v>1719279844</v>
      </c>
      <c r="S41" s="2">
        <v>3398360327</v>
      </c>
      <c r="T41" s="15">
        <v>1780.6658</v>
      </c>
      <c r="U41" s="16">
        <v>28543940</v>
      </c>
      <c r="V41" s="11">
        <f t="shared" si="1"/>
        <v>1823635737</v>
      </c>
      <c r="W41" s="12">
        <f t="shared" si="2"/>
        <v>523.69093447398552</v>
      </c>
      <c r="X41" s="12">
        <v>68.052777373731189</v>
      </c>
      <c r="Y41" s="20">
        <v>19.649999999999999</v>
      </c>
      <c r="Z41" s="14">
        <f t="shared" si="9"/>
        <v>13.231031215978934</v>
      </c>
      <c r="AA41" s="11">
        <f t="shared" si="3"/>
        <v>13738169263</v>
      </c>
      <c r="AB41" s="11">
        <f t="shared" si="4"/>
        <v>2158510253</v>
      </c>
      <c r="AC41" s="24">
        <f t="shared" si="5"/>
        <v>-1679080483</v>
      </c>
      <c r="AD41" s="11">
        <v>1135259065.0709002</v>
      </c>
      <c r="AE41" s="26">
        <v>1752011672.854105</v>
      </c>
      <c r="AF41" s="11">
        <v>1884503241.4282</v>
      </c>
      <c r="AG41" s="27">
        <f t="shared" si="6"/>
        <v>803.45663959540934</v>
      </c>
      <c r="AH41" s="29">
        <f t="shared" si="13"/>
        <v>9.0238468920004777</v>
      </c>
      <c r="AI41" s="4">
        <f t="shared" si="14"/>
        <v>1.121593694070816</v>
      </c>
      <c r="AK41" s="30">
        <f t="shared" si="10"/>
        <v>44044701769.952583</v>
      </c>
    </row>
    <row r="42" spans="6:37" x14ac:dyDescent="0.25">
      <c r="F42" s="6">
        <v>2006</v>
      </c>
      <c r="G42" s="7">
        <v>1300725000</v>
      </c>
      <c r="H42" s="7">
        <v>99856000</v>
      </c>
      <c r="I42" s="7">
        <v>177897000</v>
      </c>
      <c r="J42" s="7">
        <v>92802000</v>
      </c>
      <c r="K42" s="8">
        <v>3626250000000</v>
      </c>
      <c r="L42" s="7">
        <v>800171400</v>
      </c>
      <c r="M42" s="7">
        <f t="shared" si="0"/>
        <v>1979984857.9275889</v>
      </c>
      <c r="N42" s="2">
        <v>14348141429</v>
      </c>
      <c r="O42" s="2">
        <v>11820383769</v>
      </c>
      <c r="P42" s="2">
        <v>3569806614</v>
      </c>
      <c r="Q42" s="2">
        <v>1453276644</v>
      </c>
      <c r="R42" s="2">
        <v>1610513831</v>
      </c>
      <c r="S42" s="2">
        <v>3983922582</v>
      </c>
      <c r="T42" s="9">
        <v>1831.4534000000001</v>
      </c>
      <c r="U42" s="10">
        <v>29550662</v>
      </c>
      <c r="V42" s="11">
        <f t="shared" si="1"/>
        <v>1727586260</v>
      </c>
      <c r="W42" s="12">
        <f t="shared" si="2"/>
        <v>519.63915136566709</v>
      </c>
      <c r="X42" s="12">
        <v>71.708078456128746</v>
      </c>
      <c r="Y42" s="20">
        <v>18.7</v>
      </c>
      <c r="Z42" s="14">
        <f t="shared" si="9"/>
        <v>13.328726080754308</v>
      </c>
      <c r="AA42" s="11">
        <f t="shared" si="3"/>
        <v>15390190383</v>
      </c>
      <c r="AB42" s="11">
        <f t="shared" si="4"/>
        <v>2769635214</v>
      </c>
      <c r="AC42" s="24">
        <f t="shared" si="5"/>
        <v>-2373408751</v>
      </c>
      <c r="AD42" s="11">
        <v>1430509700.4713001</v>
      </c>
      <c r="AE42" s="26">
        <v>1860136099.2798471</v>
      </c>
      <c r="AF42" s="11">
        <v>2063262737.4902003</v>
      </c>
      <c r="AG42" s="27">
        <f t="shared" si="6"/>
        <v>719.23850006147177</v>
      </c>
      <c r="AH42" s="29">
        <f t="shared" si="13"/>
        <v>8.9031830246183912</v>
      </c>
      <c r="AI42" s="4">
        <f t="shared" si="14"/>
        <v>1.1247886428469258</v>
      </c>
      <c r="AK42" s="30">
        <f t="shared" si="10"/>
        <v>48022101390.823311</v>
      </c>
    </row>
    <row r="43" spans="6:37" x14ac:dyDescent="0.25">
      <c r="F43" s="6">
        <v>2007</v>
      </c>
      <c r="G43" s="7">
        <v>1653064000</v>
      </c>
      <c r="H43" s="7">
        <v>66619000</v>
      </c>
      <c r="I43" s="7">
        <v>424319000</v>
      </c>
      <c r="J43" s="7">
        <v>61009000</v>
      </c>
      <c r="K43" s="8">
        <v>4422790000000</v>
      </c>
      <c r="L43" s="7">
        <v>1076331000</v>
      </c>
      <c r="M43" s="7">
        <f t="shared" si="0"/>
        <v>2566179891.3113484</v>
      </c>
      <c r="N43" s="2">
        <v>15505155301</v>
      </c>
      <c r="O43" s="2">
        <v>12162024254</v>
      </c>
      <c r="P43" s="2">
        <v>4104191191</v>
      </c>
      <c r="Q43" s="2">
        <v>1431239011</v>
      </c>
      <c r="R43" s="2">
        <v>2477678835</v>
      </c>
      <c r="S43" s="2">
        <v>4608997522</v>
      </c>
      <c r="T43" s="15">
        <v>1723.4918</v>
      </c>
      <c r="U43" s="16">
        <v>30590487</v>
      </c>
      <c r="V43" s="11">
        <f t="shared" si="1"/>
        <v>2266800047</v>
      </c>
      <c r="W43" s="12">
        <f t="shared" si="2"/>
        <v>464.25809083233429</v>
      </c>
      <c r="X43" s="12">
        <v>76.837010268171696</v>
      </c>
      <c r="Y43" s="20">
        <v>19.11</v>
      </c>
      <c r="Z43" s="14">
        <f t="shared" si="9"/>
        <v>11.957483962102195</v>
      </c>
      <c r="AA43" s="11">
        <f t="shared" si="3"/>
        <v>16266215445</v>
      </c>
      <c r="AB43" s="11">
        <f t="shared" si="4"/>
        <v>3027860191</v>
      </c>
      <c r="AC43" s="24">
        <f t="shared" si="5"/>
        <v>-2131318687</v>
      </c>
      <c r="AD43" s="11">
        <v>1566020685.401</v>
      </c>
      <c r="AE43" s="26">
        <v>2017794395.4062369</v>
      </c>
      <c r="AF43" s="11">
        <v>2780074345.4692998</v>
      </c>
      <c r="AG43" s="27">
        <f t="shared" si="6"/>
        <v>760.76247790268997</v>
      </c>
      <c r="AH43" s="29">
        <f t="shared" si="13"/>
        <v>9.0319458488095243</v>
      </c>
      <c r="AI43" s="4">
        <f t="shared" si="14"/>
        <v>1.0776398070497355</v>
      </c>
      <c r="AK43" s="30">
        <f t="shared" si="10"/>
        <v>54186616019.860359</v>
      </c>
    </row>
    <row r="44" spans="6:37" x14ac:dyDescent="0.25">
      <c r="F44" s="6">
        <v>2008</v>
      </c>
      <c r="G44" s="7">
        <v>2292857000</v>
      </c>
      <c r="H44" s="7">
        <v>74201000</v>
      </c>
      <c r="I44" s="7">
        <v>225595000</v>
      </c>
      <c r="J44" s="7">
        <v>66641000</v>
      </c>
      <c r="K44" s="8">
        <v>5785730000000</v>
      </c>
      <c r="L44" s="7">
        <v>2175693000</v>
      </c>
      <c r="M44" s="7">
        <f t="shared" si="0"/>
        <v>3362928602.3217611</v>
      </c>
      <c r="N44" s="2">
        <v>17122032217</v>
      </c>
      <c r="O44" s="2">
        <v>13113409880</v>
      </c>
      <c r="P44" s="2">
        <v>4344522393</v>
      </c>
      <c r="Q44" s="2">
        <v>1456184258</v>
      </c>
      <c r="R44" s="2">
        <v>3629260832</v>
      </c>
      <c r="S44" s="2">
        <v>5419196143</v>
      </c>
      <c r="T44" s="9">
        <v>1720.4439</v>
      </c>
      <c r="U44" s="10">
        <v>31663896</v>
      </c>
      <c r="V44" s="11">
        <f t="shared" si="1"/>
        <v>1832929337</v>
      </c>
      <c r="W44" s="12">
        <f t="shared" si="2"/>
        <v>427.47179676547171</v>
      </c>
      <c r="X44" s="12">
        <v>83.959492296782869</v>
      </c>
      <c r="Y44" s="20">
        <v>20.45</v>
      </c>
      <c r="Z44" s="14">
        <f t="shared" si="9"/>
        <v>11.180401919917582</v>
      </c>
      <c r="AA44" s="11">
        <f t="shared" si="3"/>
        <v>17457932273</v>
      </c>
      <c r="AB44" s="11">
        <f t="shared" si="4"/>
        <v>2168829393</v>
      </c>
      <c r="AC44" s="24">
        <f t="shared" si="5"/>
        <v>-1789935311</v>
      </c>
      <c r="AD44" s="11">
        <v>2361128242.7242999</v>
      </c>
      <c r="AE44" s="26">
        <v>2291561425.8266287</v>
      </c>
      <c r="AF44" s="11">
        <v>1991292346.8371003</v>
      </c>
      <c r="AG44" s="27">
        <f t="shared" si="6"/>
        <v>608.84330889617752</v>
      </c>
      <c r="AH44" s="29">
        <f t="shared" si="13"/>
        <v>9.3375976144580726</v>
      </c>
      <c r="AI44" s="4">
        <f t="shared" si="14"/>
        <v>1.0484574161143483</v>
      </c>
      <c r="AK44" s="30">
        <f t="shared" si="10"/>
        <v>62896315721.539207</v>
      </c>
    </row>
    <row r="45" spans="6:37" x14ac:dyDescent="0.25">
      <c r="F45" s="6">
        <v>2009</v>
      </c>
      <c r="G45" s="7">
        <v>2763177000</v>
      </c>
      <c r="H45" s="7">
        <v>71828000</v>
      </c>
      <c r="I45" s="7">
        <v>445159000</v>
      </c>
      <c r="J45" s="7">
        <v>66827000</v>
      </c>
      <c r="K45" s="8">
        <v>6797700000000</v>
      </c>
      <c r="L45" s="7">
        <v>2323551000</v>
      </c>
      <c r="M45" s="7">
        <f t="shared" si="0"/>
        <v>3347815729.6267829</v>
      </c>
      <c r="N45" s="2">
        <v>18302589670</v>
      </c>
      <c r="O45" s="2">
        <v>14072120178</v>
      </c>
      <c r="P45" s="2">
        <v>4815948849</v>
      </c>
      <c r="Q45" s="2">
        <v>1550174982</v>
      </c>
      <c r="R45" s="2">
        <v>3256304628</v>
      </c>
      <c r="S45" s="2">
        <v>5374241035</v>
      </c>
      <c r="T45" s="15">
        <v>2030.4881</v>
      </c>
      <c r="U45" s="16">
        <v>32771895</v>
      </c>
      <c r="V45" s="11">
        <f t="shared" si="1"/>
        <v>1906918492</v>
      </c>
      <c r="W45" s="12">
        <f t="shared" si="2"/>
        <v>530.63206037341934</v>
      </c>
      <c r="X45" s="12">
        <v>97.060492006451781</v>
      </c>
      <c r="Y45" s="20">
        <v>20.96</v>
      </c>
      <c r="Z45" s="14">
        <f t="shared" si="9"/>
        <v>5.356047008765783</v>
      </c>
      <c r="AA45" s="11">
        <f t="shared" si="3"/>
        <v>18888069027</v>
      </c>
      <c r="AB45" s="11">
        <f t="shared" si="4"/>
        <v>2492397849</v>
      </c>
      <c r="AC45" s="24">
        <f t="shared" si="5"/>
        <v>-2117936407</v>
      </c>
      <c r="AD45" s="11">
        <v>2075513668.5779998</v>
      </c>
      <c r="AE45" s="26">
        <v>2452235871.75561</v>
      </c>
      <c r="AF45" s="11">
        <v>2395808987.803</v>
      </c>
      <c r="AG45" s="27">
        <f t="shared" si="6"/>
        <v>855.91262792285522</v>
      </c>
      <c r="AH45" s="29">
        <f t="shared" si="13"/>
        <v>9.3661522093199441</v>
      </c>
      <c r="AI45" s="4">
        <f t="shared" si="14"/>
        <v>0.72884438005729557</v>
      </c>
      <c r="AK45" s="30">
        <f t="shared" si="10"/>
        <v>79663804608.975998</v>
      </c>
    </row>
    <row r="46" spans="6:37" x14ac:dyDescent="0.25">
      <c r="F46" s="6">
        <v>2010</v>
      </c>
      <c r="G46" s="7">
        <v>2974599000</v>
      </c>
      <c r="H46" s="7">
        <v>63492000</v>
      </c>
      <c r="I46" s="7">
        <v>446851000</v>
      </c>
      <c r="J46" s="7">
        <v>60747000</v>
      </c>
      <c r="K46" s="8">
        <v>9386511000000</v>
      </c>
      <c r="L46" s="7">
        <v>2846243000</v>
      </c>
      <c r="M46" s="7">
        <f t="shared" si="0"/>
        <v>4310568607.2583618</v>
      </c>
      <c r="N46" s="2">
        <v>19803211403</v>
      </c>
      <c r="O46" s="2">
        <v>15212619735</v>
      </c>
      <c r="P46" s="2">
        <v>5028056315</v>
      </c>
      <c r="Q46" s="2">
        <v>2281330018</v>
      </c>
      <c r="R46" s="2">
        <v>3469954292</v>
      </c>
      <c r="S46" s="2">
        <v>6188748956</v>
      </c>
      <c r="T46" s="9">
        <v>2177.5574999999999</v>
      </c>
      <c r="U46" s="10">
        <v>33915133</v>
      </c>
      <c r="V46" s="11">
        <f t="shared" si="1"/>
        <v>1744348668</v>
      </c>
      <c r="W46" s="12">
        <f t="shared" si="2"/>
        <v>459.41065338002772</v>
      </c>
      <c r="X46" s="12">
        <v>100</v>
      </c>
      <c r="Y46" s="20">
        <v>20.170000000000002</v>
      </c>
      <c r="Z46" s="14">
        <f t="shared" si="9"/>
        <v>17.14146806823025</v>
      </c>
      <c r="AA46" s="11">
        <f t="shared" si="3"/>
        <v>20240676050</v>
      </c>
      <c r="AB46" s="11">
        <f t="shared" si="4"/>
        <v>2181813315</v>
      </c>
      <c r="AC46" s="24">
        <f t="shared" si="5"/>
        <v>-2718794664</v>
      </c>
      <c r="AD46" s="11">
        <v>2629866474.3183999</v>
      </c>
      <c r="AE46" s="26">
        <v>2894298756.1826587</v>
      </c>
      <c r="AF46" s="11">
        <v>3138809007.3754997</v>
      </c>
      <c r="AG46" s="27">
        <f t="shared" si="6"/>
        <v>753.01204819277109</v>
      </c>
      <c r="AH46" s="29">
        <f t="shared" si="13"/>
        <v>9.4542719755282985</v>
      </c>
      <c r="AI46" s="4">
        <f t="shared" si="14"/>
        <v>1.2340480140065728</v>
      </c>
      <c r="AK46" s="30">
        <f t="shared" si="10"/>
        <v>72156758845.405121</v>
      </c>
    </row>
    <row r="47" spans="6:37" x14ac:dyDescent="0.25">
      <c r="F47" s="6">
        <v>2011</v>
      </c>
      <c r="G47" s="7">
        <v>3262582000</v>
      </c>
      <c r="H47" s="7">
        <v>63625000</v>
      </c>
      <c r="I47" s="7">
        <v>299253000</v>
      </c>
      <c r="J47" s="7">
        <v>61756000</v>
      </c>
      <c r="K47" s="8">
        <v>10550500000000</v>
      </c>
      <c r="L47" s="7">
        <v>2533381000</v>
      </c>
      <c r="M47" s="7">
        <f t="shared" si="0"/>
        <v>4182148636.9834337</v>
      </c>
      <c r="N47" s="2">
        <v>20966031241</v>
      </c>
      <c r="O47" s="2">
        <v>15959740088</v>
      </c>
      <c r="P47" s="2">
        <v>5750947159</v>
      </c>
      <c r="Q47" s="2">
        <v>2435666919</v>
      </c>
      <c r="R47" s="2">
        <v>3609956760</v>
      </c>
      <c r="S47" s="2">
        <v>6797287599</v>
      </c>
      <c r="T47" s="15">
        <v>2522.7462999999998</v>
      </c>
      <c r="U47" s="16">
        <v>35093648</v>
      </c>
      <c r="V47" s="11">
        <f t="shared" si="1"/>
        <v>2472910153</v>
      </c>
      <c r="W47" s="12">
        <f t="shared" si="2"/>
        <v>605.51180144814259</v>
      </c>
      <c r="X47" s="12">
        <v>120.78300971676649</v>
      </c>
      <c r="Y47" s="20">
        <v>21.83</v>
      </c>
      <c r="Z47" s="14">
        <f t="shared" si="9"/>
        <v>1.0469902832335123</v>
      </c>
      <c r="AA47" s="11">
        <f t="shared" si="3"/>
        <v>21710687247</v>
      </c>
      <c r="AB47" s="11">
        <f t="shared" si="4"/>
        <v>3217566159</v>
      </c>
      <c r="AC47" s="24">
        <f t="shared" si="5"/>
        <v>-3187330839</v>
      </c>
      <c r="AD47" s="11">
        <v>3226672207.9899001</v>
      </c>
      <c r="AE47" s="26">
        <v>3217761644.7124748</v>
      </c>
      <c r="AF47" s="11">
        <v>3352468395.4359002</v>
      </c>
      <c r="AG47" s="27">
        <f t="shared" si="6"/>
        <v>784.81487795169915</v>
      </c>
      <c r="AH47" s="29">
        <f t="shared" si="13"/>
        <v>9.4037005090777939</v>
      </c>
      <c r="AI47" s="4">
        <f t="shared" si="14"/>
        <v>1.9942651155776994E-2</v>
      </c>
      <c r="AK47" s="30">
        <f t="shared" si="10"/>
        <v>113373104931.95354</v>
      </c>
    </row>
    <row r="48" spans="6:37" x14ac:dyDescent="0.25">
      <c r="F48" s="6">
        <v>2012</v>
      </c>
      <c r="G48" s="7">
        <v>3779371000</v>
      </c>
      <c r="H48" s="7">
        <v>68062000</v>
      </c>
      <c r="I48" s="7">
        <v>521556000</v>
      </c>
      <c r="J48" s="7">
        <v>66130000</v>
      </c>
      <c r="K48" s="8">
        <v>12123100000000</v>
      </c>
      <c r="L48" s="7">
        <v>3329198000</v>
      </c>
      <c r="M48" s="7">
        <f t="shared" si="0"/>
        <v>4840405098.9971066</v>
      </c>
      <c r="N48" s="2">
        <v>21643471788</v>
      </c>
      <c r="O48" s="2">
        <v>16219300118</v>
      </c>
      <c r="P48" s="2">
        <v>6060077883</v>
      </c>
      <c r="Q48" s="2">
        <v>1965535459</v>
      </c>
      <c r="R48" s="2">
        <v>4065967003</v>
      </c>
      <c r="S48" s="2">
        <v>6657837228</v>
      </c>
      <c r="T48" s="9">
        <v>2504.5630999999998</v>
      </c>
      <c r="U48" s="10">
        <v>36306796</v>
      </c>
      <c r="V48" s="11">
        <f t="shared" si="1"/>
        <v>2094973670</v>
      </c>
      <c r="W48" s="12">
        <f t="shared" si="2"/>
        <v>582.27432794792514</v>
      </c>
      <c r="X48" s="12">
        <v>130.22141981754089</v>
      </c>
      <c r="Y48" s="20">
        <v>26.15</v>
      </c>
      <c r="Z48" s="14">
        <f t="shared" si="9"/>
        <v>18.335647531960603</v>
      </c>
      <c r="AA48" s="11">
        <f t="shared" si="3"/>
        <v>22279378001</v>
      </c>
      <c r="AB48" s="11">
        <f t="shared" si="4"/>
        <v>2730879883</v>
      </c>
      <c r="AC48" s="24">
        <f t="shared" si="5"/>
        <v>-2591870225</v>
      </c>
      <c r="AD48" s="11">
        <v>2950005204.7044001</v>
      </c>
      <c r="AE48" s="26">
        <v>3265610310.3170161</v>
      </c>
      <c r="AF48" s="11">
        <v>3607966747.0596004</v>
      </c>
      <c r="AG48" s="27">
        <f t="shared" si="6"/>
        <v>955.40293336420314</v>
      </c>
      <c r="AH48" s="29">
        <f t="shared" si="13"/>
        <v>9.5223396250606278</v>
      </c>
      <c r="AI48" s="4">
        <f t="shared" si="14"/>
        <v>1.2632962518800188</v>
      </c>
      <c r="AK48" s="30">
        <f t="shared" si="10"/>
        <v>94176766118.136261</v>
      </c>
    </row>
    <row r="49" spans="6:37" x14ac:dyDescent="0.25">
      <c r="F49" s="6">
        <v>2013</v>
      </c>
      <c r="G49" s="7">
        <v>8739157000</v>
      </c>
      <c r="H49" s="7">
        <v>89283000</v>
      </c>
      <c r="I49" s="7">
        <v>585943000</v>
      </c>
      <c r="J49" s="7">
        <v>79826000</v>
      </c>
      <c r="K49" s="8">
        <v>13270500000000</v>
      </c>
      <c r="L49" s="7">
        <v>4440303000</v>
      </c>
      <c r="M49" s="7">
        <f t="shared" si="0"/>
        <v>5129905814.3030148</v>
      </c>
      <c r="N49" s="2">
        <v>22663653373</v>
      </c>
      <c r="O49" s="2">
        <v>16794223445</v>
      </c>
      <c r="P49" s="2">
        <v>6208345035</v>
      </c>
      <c r="Q49" s="2">
        <v>2018738506</v>
      </c>
      <c r="R49" s="2">
        <v>4470601199</v>
      </c>
      <c r="S49" s="2">
        <v>6818005771</v>
      </c>
      <c r="T49" s="15">
        <v>2586.8896</v>
      </c>
      <c r="U49" s="16">
        <v>37553726</v>
      </c>
      <c r="V49" s="11">
        <f t="shared" si="1"/>
        <v>1429126928</v>
      </c>
      <c r="W49" s="12">
        <f t="shared" si="2"/>
        <v>597.67005456130209</v>
      </c>
      <c r="X49" s="12">
        <v>135.28229705372416</v>
      </c>
      <c r="Y49" s="20">
        <v>23.28</v>
      </c>
      <c r="Z49" s="14">
        <f t="shared" si="9"/>
        <v>19.393636878422694</v>
      </c>
      <c r="AA49" s="11">
        <f t="shared" si="3"/>
        <v>23002568480</v>
      </c>
      <c r="AB49" s="11">
        <f t="shared" si="4"/>
        <v>1768042035</v>
      </c>
      <c r="AC49" s="24">
        <f t="shared" si="5"/>
        <v>-2347404572</v>
      </c>
      <c r="AD49" s="11">
        <v>3050527744.0058002</v>
      </c>
      <c r="AE49" s="26">
        <v>3562250373.5147667</v>
      </c>
      <c r="AF49" s="11">
        <v>3963872974.9376998</v>
      </c>
      <c r="AG49" s="27">
        <f t="shared" si="6"/>
        <v>1005.0690717215762</v>
      </c>
      <c r="AH49" s="29">
        <f t="shared" si="13"/>
        <v>9.6474126067673485</v>
      </c>
      <c r="AI49" s="4">
        <f t="shared" si="14"/>
        <v>1.2876592597296543</v>
      </c>
      <c r="AK49" s="30">
        <f t="shared" si="10"/>
        <v>96714102067.373459</v>
      </c>
    </row>
    <row r="50" spans="6:37" x14ac:dyDescent="0.25">
      <c r="F50" s="6">
        <v>2014</v>
      </c>
      <c r="G50" s="7">
        <v>8952316000</v>
      </c>
      <c r="H50" s="7">
        <v>208631000</v>
      </c>
      <c r="I50" s="7">
        <v>411665000</v>
      </c>
      <c r="J50" s="7">
        <v>95314000</v>
      </c>
      <c r="K50" s="8">
        <v>15286500000000</v>
      </c>
      <c r="L50" s="7">
        <v>4723623000</v>
      </c>
      <c r="M50" s="7">
        <f t="shared" si="0"/>
        <v>5879901384.2856827</v>
      </c>
      <c r="N50" s="2">
        <v>23697277982</v>
      </c>
      <c r="O50" s="2">
        <v>18368692526</v>
      </c>
      <c r="P50" s="2">
        <v>6299588670</v>
      </c>
      <c r="Q50" s="2">
        <v>2277267194</v>
      </c>
      <c r="R50" s="2">
        <v>3664741780</v>
      </c>
      <c r="S50" s="2">
        <v>6824851813</v>
      </c>
      <c r="T50" s="9">
        <v>2599.7885000000001</v>
      </c>
      <c r="U50" s="10">
        <v>38833338</v>
      </c>
      <c r="V50" s="11">
        <f t="shared" si="1"/>
        <v>604962456</v>
      </c>
      <c r="W50" s="12">
        <f t="shared" si="2"/>
        <v>567.48970854526328</v>
      </c>
      <c r="X50" s="12">
        <v>140.80872602236127</v>
      </c>
      <c r="Y50" s="20">
        <v>21.58</v>
      </c>
      <c r="Z50" s="14">
        <f t="shared" si="9"/>
        <v>17.494891239285788</v>
      </c>
      <c r="AA50" s="11">
        <f t="shared" si="3"/>
        <v>24668281196</v>
      </c>
      <c r="AB50" s="11">
        <f t="shared" si="4"/>
        <v>1575965670</v>
      </c>
      <c r="AC50" s="24">
        <f t="shared" si="5"/>
        <v>-3160110033</v>
      </c>
      <c r="AD50" s="11">
        <v>3346055651.0583997</v>
      </c>
      <c r="AE50" s="26">
        <v>3835641414.1665196</v>
      </c>
      <c r="AF50" s="11">
        <v>4244182486.5762</v>
      </c>
      <c r="AG50" s="27">
        <f t="shared" si="6"/>
        <v>997.22893783541997</v>
      </c>
      <c r="AH50" s="29">
        <f t="shared" si="13"/>
        <v>9.6742752285788089</v>
      </c>
      <c r="AI50" s="4">
        <f t="shared" si="14"/>
        <v>1.2429112469432551</v>
      </c>
      <c r="AK50" s="30">
        <f t="shared" si="10"/>
        <v>102102157184.72925</v>
      </c>
    </row>
    <row r="51" spans="6:37" x14ac:dyDescent="0.25">
      <c r="F51" s="6">
        <v>2015</v>
      </c>
      <c r="G51" s="7">
        <v>9925262000</v>
      </c>
      <c r="H51" s="7">
        <v>98072000</v>
      </c>
      <c r="I51" s="7">
        <v>837943000</v>
      </c>
      <c r="J51" s="7">
        <v>86322000</v>
      </c>
      <c r="K51" s="8">
        <v>17069600000000</v>
      </c>
      <c r="L51" s="7">
        <v>3745188000</v>
      </c>
      <c r="M51" s="7">
        <f t="shared" si="0"/>
        <v>5267345819.4469538</v>
      </c>
      <c r="N51" s="2">
        <v>25040985866</v>
      </c>
      <c r="O51" s="2">
        <v>19505449067</v>
      </c>
      <c r="P51" s="2">
        <v>6701258719</v>
      </c>
      <c r="Q51" s="2">
        <v>2465592851</v>
      </c>
      <c r="R51" s="2">
        <v>4285460192</v>
      </c>
      <c r="S51" s="2">
        <v>7917419397</v>
      </c>
      <c r="T51" s="15">
        <v>3240.6453999999999</v>
      </c>
      <c r="U51" s="16">
        <v>40144870</v>
      </c>
      <c r="V51" s="11">
        <f t="shared" si="1"/>
        <v>1790348799</v>
      </c>
      <c r="W51" s="12">
        <f t="shared" si="2"/>
        <v>712.18882787452628</v>
      </c>
      <c r="X51" s="12">
        <v>149.80819306540124</v>
      </c>
      <c r="Y51" s="20">
        <v>22.6</v>
      </c>
      <c r="Z51" s="14">
        <f t="shared" si="9"/>
        <v>16.208729162416539</v>
      </c>
      <c r="AA51" s="11">
        <f t="shared" si="3"/>
        <v>26206707786</v>
      </c>
      <c r="AB51" s="11">
        <f t="shared" si="4"/>
        <v>2956070719</v>
      </c>
      <c r="AC51" s="24">
        <f t="shared" si="5"/>
        <v>-3631959205</v>
      </c>
      <c r="AD51" s="11">
        <v>3693545415.2350001</v>
      </c>
      <c r="AE51" s="26">
        <v>4069961514.7727118</v>
      </c>
      <c r="AF51" s="11">
        <v>4444774991.2150002</v>
      </c>
      <c r="AG51" s="27">
        <f t="shared" si="6"/>
        <v>1015.6487665450932</v>
      </c>
      <c r="AH51" s="29">
        <f t="shared" si="13"/>
        <v>9.5734736231872368</v>
      </c>
      <c r="AI51" s="4">
        <f t="shared" si="14"/>
        <v>1.2097489655341567</v>
      </c>
      <c r="AK51" s="30">
        <f t="shared" si="10"/>
        <v>115500665874.9576</v>
      </c>
    </row>
    <row r="52" spans="6:37" x14ac:dyDescent="0.25">
      <c r="F52" s="6">
        <v>2016</v>
      </c>
      <c r="G52" s="7">
        <v>9946994000</v>
      </c>
      <c r="H52" s="7">
        <v>850978000</v>
      </c>
      <c r="I52" s="7">
        <v>740955000</v>
      </c>
      <c r="J52" s="7">
        <v>101536000</v>
      </c>
      <c r="K52" s="8">
        <v>18971900000000</v>
      </c>
      <c r="L52" s="7">
        <v>3722995000</v>
      </c>
      <c r="M52" s="7">
        <f t="shared" si="0"/>
        <v>5547180226.9993429</v>
      </c>
      <c r="N52" s="2">
        <v>25622716707</v>
      </c>
      <c r="O52" s="2">
        <v>19725088205</v>
      </c>
      <c r="P52" s="2">
        <v>6744215485</v>
      </c>
      <c r="Q52" s="2">
        <v>2186553071</v>
      </c>
      <c r="R52" s="2">
        <v>4131504347</v>
      </c>
      <c r="S52" s="2">
        <v>6975952979</v>
      </c>
      <c r="T52" s="9">
        <v>3420.098</v>
      </c>
      <c r="U52" s="10">
        <v>41487965</v>
      </c>
      <c r="V52" s="11">
        <f t="shared" si="1"/>
        <v>2174633502</v>
      </c>
      <c r="W52" s="12">
        <f t="shared" si="2"/>
        <v>716.5586856834567</v>
      </c>
      <c r="X52" s="12">
        <v>155.13109785200842</v>
      </c>
      <c r="Y52" s="20">
        <v>23.89</v>
      </c>
      <c r="Z52" s="14">
        <f t="shared" si="9"/>
        <v>20.336853354486841</v>
      </c>
      <c r="AA52" s="11">
        <f t="shared" si="3"/>
        <v>26469303690</v>
      </c>
      <c r="AB52" s="11">
        <f t="shared" si="4"/>
        <v>3021220485</v>
      </c>
      <c r="AC52" s="24">
        <f t="shared" si="5"/>
        <v>-2844448632</v>
      </c>
      <c r="AD52" s="11">
        <v>3712731650.8442998</v>
      </c>
      <c r="AE52" s="26">
        <v>4208544248.1170526</v>
      </c>
      <c r="AF52" s="11">
        <v>6926468188.9232416</v>
      </c>
      <c r="AG52" s="27">
        <f t="shared" si="6"/>
        <v>1070.6079906970906</v>
      </c>
      <c r="AH52" s="29">
        <f t="shared" si="13"/>
        <v>9.5708924529592281</v>
      </c>
      <c r="AI52" s="4">
        <f t="shared" si="14"/>
        <v>1.3082837570184063</v>
      </c>
      <c r="AK52" s="30">
        <f t="shared" si="10"/>
        <v>117991596842.00797</v>
      </c>
    </row>
    <row r="53" spans="6:37" x14ac:dyDescent="0.25">
      <c r="T53" t="s">
        <v>31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</dc:creator>
  <cp:lastModifiedBy>JIMMY</cp:lastModifiedBy>
  <dcterms:created xsi:type="dcterms:W3CDTF">2018-09-28T12:39:51Z</dcterms:created>
  <dcterms:modified xsi:type="dcterms:W3CDTF">2018-11-07T22:51:46Z</dcterms:modified>
</cp:coreProperties>
</file>