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die Marinov\Documents\_Studies\_Statii\1509 EconSt\KSP - Journal of Economics and Political Economy\"/>
    </mc:Choice>
  </mc:AlternateContent>
  <bookViews>
    <workbookView xWindow="480" yWindow="240" windowWidth="18075" windowHeight="9720"/>
  </bookViews>
  <sheets>
    <sheet name="Data" sheetId="1" r:id="rId1"/>
    <sheet name="Calc" sheetId="2" r:id="rId2"/>
    <sheet name="RECs" sheetId="3" r:id="rId3"/>
  </sheets>
  <calcPr calcId="152511"/>
</workbook>
</file>

<file path=xl/calcChain.xml><?xml version="1.0" encoding="utf-8"?>
<calcChain xmlns="http://schemas.openxmlformats.org/spreadsheetml/2006/main">
  <c r="M56" i="1" l="1"/>
  <c r="L56" i="1"/>
  <c r="M55" i="1"/>
  <c r="L55" i="1"/>
  <c r="P56" i="2"/>
  <c r="M54" i="1"/>
  <c r="L54" i="1"/>
  <c r="P55" i="2"/>
  <c r="M53" i="1"/>
  <c r="L53" i="1"/>
  <c r="M52" i="1"/>
  <c r="Q53" i="2"/>
  <c r="L52" i="1"/>
  <c r="P53" i="2"/>
  <c r="M51" i="1"/>
  <c r="L51" i="1"/>
  <c r="P52" i="2"/>
  <c r="M50" i="1"/>
  <c r="L50" i="1"/>
  <c r="M49" i="1"/>
  <c r="Q50" i="2"/>
  <c r="L49" i="1"/>
  <c r="P50" i="2"/>
  <c r="M48" i="1"/>
  <c r="L48" i="1"/>
  <c r="P49" i="2"/>
  <c r="M47" i="1"/>
  <c r="L47" i="1"/>
  <c r="M46" i="1"/>
  <c r="Q47" i="2"/>
  <c r="L46" i="1"/>
  <c r="P47" i="2"/>
  <c r="M45" i="1"/>
  <c r="L45" i="1"/>
  <c r="P46" i="2"/>
  <c r="M44" i="1"/>
  <c r="L44" i="1"/>
  <c r="M43" i="1"/>
  <c r="L43" i="1"/>
  <c r="P44" i="2"/>
  <c r="M42" i="1"/>
  <c r="L42" i="1"/>
  <c r="P43" i="2"/>
  <c r="M41" i="1"/>
  <c r="L41" i="1"/>
  <c r="M40" i="1"/>
  <c r="Q41" i="2"/>
  <c r="L40" i="1"/>
  <c r="P41" i="2"/>
  <c r="M39" i="1"/>
  <c r="L39" i="1"/>
  <c r="P40" i="2"/>
  <c r="M38" i="1"/>
  <c r="L38" i="1"/>
  <c r="M37" i="1"/>
  <c r="Q38" i="2"/>
  <c r="L37" i="1"/>
  <c r="P38" i="2"/>
  <c r="M36" i="1"/>
  <c r="L36" i="1"/>
  <c r="P37" i="2"/>
  <c r="M35" i="1"/>
  <c r="L35" i="1"/>
  <c r="M34" i="1"/>
  <c r="Q35" i="2"/>
  <c r="L34" i="1"/>
  <c r="P35" i="2"/>
  <c r="M33" i="1"/>
  <c r="L33" i="1"/>
  <c r="P34" i="2"/>
  <c r="M32" i="1"/>
  <c r="L32" i="1"/>
  <c r="M31" i="1"/>
  <c r="L31" i="1"/>
  <c r="P32" i="2"/>
  <c r="M30" i="1"/>
  <c r="L30" i="1"/>
  <c r="P31" i="2"/>
  <c r="M29" i="1"/>
  <c r="L29" i="1"/>
  <c r="M28" i="1"/>
  <c r="Q29" i="2"/>
  <c r="L28" i="1"/>
  <c r="P29" i="2"/>
  <c r="M27" i="1"/>
  <c r="L27" i="1"/>
  <c r="P28" i="2"/>
  <c r="M26" i="1"/>
  <c r="L26" i="1"/>
  <c r="M25" i="1"/>
  <c r="Q26" i="2"/>
  <c r="L25" i="1"/>
  <c r="P26" i="2"/>
  <c r="M24" i="1"/>
  <c r="L24" i="1"/>
  <c r="P25" i="2"/>
  <c r="M23" i="1"/>
  <c r="L23" i="1"/>
  <c r="M22" i="1"/>
  <c r="Q23" i="2"/>
  <c r="L22" i="1"/>
  <c r="P23" i="2"/>
  <c r="M21" i="1"/>
  <c r="L21" i="1"/>
  <c r="P22" i="2"/>
  <c r="M20" i="1"/>
  <c r="L20" i="1"/>
  <c r="M19" i="1"/>
  <c r="L19" i="1"/>
  <c r="P20" i="2"/>
  <c r="M18" i="1"/>
  <c r="L18" i="1"/>
  <c r="P19" i="2"/>
  <c r="M17" i="1"/>
  <c r="L17" i="1"/>
  <c r="M16" i="1"/>
  <c r="Q17" i="2"/>
  <c r="L16" i="1"/>
  <c r="P17" i="2"/>
  <c r="M15" i="1"/>
  <c r="L15" i="1"/>
  <c r="P16" i="2"/>
  <c r="M14" i="1"/>
  <c r="L14" i="1"/>
  <c r="M13" i="1"/>
  <c r="Q14" i="2"/>
  <c r="L13" i="1"/>
  <c r="P14" i="2"/>
  <c r="M12" i="1"/>
  <c r="L12" i="1"/>
  <c r="P13" i="2"/>
  <c r="M11" i="1"/>
  <c r="L11" i="1"/>
  <c r="M10" i="1"/>
  <c r="Q11" i="2"/>
  <c r="L10" i="1"/>
  <c r="P11" i="2"/>
  <c r="M9" i="1"/>
  <c r="L9" i="1"/>
  <c r="P10" i="2"/>
  <c r="M8" i="1"/>
  <c r="L8" i="1"/>
  <c r="M7" i="1"/>
  <c r="L7" i="1"/>
  <c r="P8" i="2"/>
  <c r="M6" i="1"/>
  <c r="L6" i="1"/>
  <c r="P7" i="2"/>
  <c r="M5" i="1"/>
  <c r="L5" i="1"/>
  <c r="G5" i="2"/>
  <c r="H5" i="2"/>
  <c r="K5" i="2"/>
  <c r="M5" i="2"/>
  <c r="N5" i="2"/>
  <c r="O5" i="2"/>
  <c r="R5" i="2"/>
  <c r="S5" i="2"/>
  <c r="T5" i="2"/>
  <c r="U5" i="2"/>
  <c r="V5" i="2"/>
  <c r="X5" i="2"/>
  <c r="G6" i="2"/>
  <c r="H6" i="2"/>
  <c r="K6" i="2"/>
  <c r="M6" i="2"/>
  <c r="N6" i="2"/>
  <c r="O6" i="2"/>
  <c r="R6" i="2"/>
  <c r="S6" i="2"/>
  <c r="T6" i="2"/>
  <c r="U6" i="2"/>
  <c r="V6" i="2"/>
  <c r="W6" i="2"/>
  <c r="X6" i="2"/>
  <c r="G7" i="2"/>
  <c r="H7" i="2"/>
  <c r="K7" i="2"/>
  <c r="M7" i="2"/>
  <c r="N7" i="2"/>
  <c r="O7" i="2"/>
  <c r="R7" i="2"/>
  <c r="S7" i="2"/>
  <c r="T7" i="2"/>
  <c r="U7" i="2"/>
  <c r="V7" i="2"/>
  <c r="W7" i="2"/>
  <c r="X7" i="2"/>
  <c r="G8" i="2"/>
  <c r="H8" i="2"/>
  <c r="K8" i="2"/>
  <c r="M8" i="2"/>
  <c r="N8" i="2"/>
  <c r="O8" i="2"/>
  <c r="R8" i="2"/>
  <c r="S8" i="2"/>
  <c r="T8" i="2"/>
  <c r="U8" i="2"/>
  <c r="V8" i="2"/>
  <c r="W8" i="2"/>
  <c r="X8" i="2"/>
  <c r="G9" i="2"/>
  <c r="H9" i="2"/>
  <c r="K9" i="2"/>
  <c r="M9" i="2"/>
  <c r="N9" i="2"/>
  <c r="O9" i="2"/>
  <c r="R9" i="2"/>
  <c r="S9" i="2"/>
  <c r="T9" i="2"/>
  <c r="U9" i="2"/>
  <c r="V9" i="2"/>
  <c r="W9" i="2"/>
  <c r="X9" i="2"/>
  <c r="G10" i="2"/>
  <c r="H10" i="2"/>
  <c r="K10" i="2"/>
  <c r="M10" i="2"/>
  <c r="N10" i="2"/>
  <c r="O10" i="2"/>
  <c r="R10" i="2"/>
  <c r="S10" i="2"/>
  <c r="T10" i="2"/>
  <c r="U10" i="2"/>
  <c r="V10" i="2"/>
  <c r="W10" i="2"/>
  <c r="X10" i="2"/>
  <c r="G11" i="2"/>
  <c r="H11" i="2"/>
  <c r="K11" i="2"/>
  <c r="M11" i="2"/>
  <c r="N11" i="2"/>
  <c r="O11" i="2"/>
  <c r="R11" i="2"/>
  <c r="S11" i="2"/>
  <c r="T11" i="2"/>
  <c r="U11" i="2"/>
  <c r="V11" i="2"/>
  <c r="W11" i="2"/>
  <c r="X11" i="2"/>
  <c r="G12" i="2"/>
  <c r="H12" i="2"/>
  <c r="K12" i="2"/>
  <c r="M12" i="2"/>
  <c r="N12" i="2"/>
  <c r="O12" i="2"/>
  <c r="R12" i="2"/>
  <c r="S12" i="2"/>
  <c r="T12" i="2"/>
  <c r="U12" i="2"/>
  <c r="V12" i="2"/>
  <c r="W12" i="2"/>
  <c r="X12" i="2"/>
  <c r="G13" i="2"/>
  <c r="H13" i="2"/>
  <c r="K13" i="2"/>
  <c r="M13" i="2"/>
  <c r="N13" i="2"/>
  <c r="O13" i="2"/>
  <c r="R13" i="2"/>
  <c r="S13" i="2"/>
  <c r="T13" i="2"/>
  <c r="U13" i="2"/>
  <c r="V13" i="2"/>
  <c r="W13" i="2"/>
  <c r="X13" i="2"/>
  <c r="G14" i="2"/>
  <c r="H14" i="2"/>
  <c r="K14" i="2"/>
  <c r="M14" i="2"/>
  <c r="N14" i="2"/>
  <c r="O14" i="2"/>
  <c r="R14" i="2"/>
  <c r="S14" i="2"/>
  <c r="T14" i="2"/>
  <c r="U14" i="2"/>
  <c r="V14" i="2"/>
  <c r="W14" i="2"/>
  <c r="X14" i="2"/>
  <c r="G15" i="2"/>
  <c r="H15" i="2"/>
  <c r="K15" i="2"/>
  <c r="M15" i="2"/>
  <c r="N15" i="2"/>
  <c r="O15" i="2"/>
  <c r="R15" i="2"/>
  <c r="S15" i="2"/>
  <c r="T15" i="2"/>
  <c r="U15" i="2"/>
  <c r="V15" i="2"/>
  <c r="W15" i="2"/>
  <c r="X15" i="2"/>
  <c r="G16" i="2"/>
  <c r="H16" i="2"/>
  <c r="K16" i="2"/>
  <c r="M16" i="2"/>
  <c r="N16" i="2"/>
  <c r="O16" i="2"/>
  <c r="R16" i="2"/>
  <c r="S16" i="2"/>
  <c r="T16" i="2"/>
  <c r="U16" i="2"/>
  <c r="V16" i="2"/>
  <c r="W16" i="2"/>
  <c r="X16" i="2"/>
  <c r="G17" i="2"/>
  <c r="H17" i="2"/>
  <c r="K17" i="2"/>
  <c r="M17" i="2"/>
  <c r="N17" i="2"/>
  <c r="O17" i="2"/>
  <c r="R17" i="2"/>
  <c r="S17" i="2"/>
  <c r="T17" i="2"/>
  <c r="U17" i="2"/>
  <c r="V17" i="2"/>
  <c r="W17" i="2"/>
  <c r="X17" i="2"/>
  <c r="G18" i="2"/>
  <c r="H18" i="2"/>
  <c r="K18" i="2"/>
  <c r="M18" i="2"/>
  <c r="N18" i="2"/>
  <c r="O18" i="2"/>
  <c r="R18" i="2"/>
  <c r="S18" i="2"/>
  <c r="T18" i="2"/>
  <c r="U18" i="2"/>
  <c r="V18" i="2"/>
  <c r="W18" i="2"/>
  <c r="X18" i="2"/>
  <c r="G19" i="2"/>
  <c r="H19" i="2"/>
  <c r="K19" i="2"/>
  <c r="M19" i="2"/>
  <c r="N19" i="2"/>
  <c r="O19" i="2"/>
  <c r="R19" i="2"/>
  <c r="S19" i="2"/>
  <c r="T19" i="2"/>
  <c r="U19" i="2"/>
  <c r="V19" i="2"/>
  <c r="W19" i="2"/>
  <c r="X19" i="2"/>
  <c r="G20" i="2"/>
  <c r="H20" i="2"/>
  <c r="K20" i="2"/>
  <c r="M20" i="2"/>
  <c r="N20" i="2"/>
  <c r="O20" i="2"/>
  <c r="R20" i="2"/>
  <c r="S20" i="2"/>
  <c r="T20" i="2"/>
  <c r="U20" i="2"/>
  <c r="V20" i="2"/>
  <c r="W20" i="2"/>
  <c r="X20" i="2"/>
  <c r="G21" i="2"/>
  <c r="H21" i="2"/>
  <c r="K21" i="2"/>
  <c r="M21" i="2"/>
  <c r="N21" i="2"/>
  <c r="O21" i="2"/>
  <c r="R21" i="2"/>
  <c r="S21" i="2"/>
  <c r="T21" i="2"/>
  <c r="U21" i="2"/>
  <c r="V21" i="2"/>
  <c r="W21" i="2"/>
  <c r="X21" i="2"/>
  <c r="G22" i="2"/>
  <c r="H22" i="2"/>
  <c r="K22" i="2"/>
  <c r="M22" i="2"/>
  <c r="N22" i="2"/>
  <c r="O22" i="2"/>
  <c r="R22" i="2"/>
  <c r="S22" i="2"/>
  <c r="T22" i="2"/>
  <c r="U22" i="2"/>
  <c r="V22" i="2"/>
  <c r="W22" i="2"/>
  <c r="X22" i="2"/>
  <c r="G23" i="2"/>
  <c r="H23" i="2"/>
  <c r="K23" i="2"/>
  <c r="M23" i="2"/>
  <c r="N23" i="2"/>
  <c r="O23" i="2"/>
  <c r="R23" i="2"/>
  <c r="S23" i="2"/>
  <c r="T23" i="2"/>
  <c r="U23" i="2"/>
  <c r="V23" i="2"/>
  <c r="W23" i="2"/>
  <c r="X23" i="2"/>
  <c r="G24" i="2"/>
  <c r="H24" i="2"/>
  <c r="K24" i="2"/>
  <c r="M24" i="2"/>
  <c r="N24" i="2"/>
  <c r="O24" i="2"/>
  <c r="R24" i="2"/>
  <c r="S24" i="2"/>
  <c r="T24" i="2"/>
  <c r="U24" i="2"/>
  <c r="V24" i="2"/>
  <c r="W24" i="2"/>
  <c r="X24" i="2"/>
  <c r="G25" i="2"/>
  <c r="H25" i="2"/>
  <c r="K25" i="2"/>
  <c r="M25" i="2"/>
  <c r="N25" i="2"/>
  <c r="O25" i="2"/>
  <c r="R25" i="2"/>
  <c r="S25" i="2"/>
  <c r="T25" i="2"/>
  <c r="U25" i="2"/>
  <c r="V25" i="2"/>
  <c r="W25" i="2"/>
  <c r="X25" i="2"/>
  <c r="G26" i="2"/>
  <c r="H26" i="2"/>
  <c r="K26" i="2"/>
  <c r="M26" i="2"/>
  <c r="N26" i="2"/>
  <c r="O26" i="2"/>
  <c r="R26" i="2"/>
  <c r="S26" i="2"/>
  <c r="T26" i="2"/>
  <c r="U26" i="2"/>
  <c r="V26" i="2"/>
  <c r="W26" i="2"/>
  <c r="X26" i="2"/>
  <c r="G27" i="2"/>
  <c r="H27" i="2"/>
  <c r="K27" i="2"/>
  <c r="M27" i="2"/>
  <c r="N27" i="2"/>
  <c r="O27" i="2"/>
  <c r="R27" i="2"/>
  <c r="S27" i="2"/>
  <c r="T27" i="2"/>
  <c r="U27" i="2"/>
  <c r="V27" i="2"/>
  <c r="W27" i="2"/>
  <c r="X27" i="2"/>
  <c r="G28" i="2"/>
  <c r="H28" i="2"/>
  <c r="K28" i="2"/>
  <c r="M28" i="2"/>
  <c r="N28" i="2"/>
  <c r="O28" i="2"/>
  <c r="R28" i="2"/>
  <c r="S28" i="2"/>
  <c r="T28" i="2"/>
  <c r="U28" i="2"/>
  <c r="V28" i="2"/>
  <c r="W28" i="2"/>
  <c r="X28" i="2"/>
  <c r="G29" i="2"/>
  <c r="H29" i="2"/>
  <c r="K29" i="2"/>
  <c r="M29" i="2"/>
  <c r="N29" i="2"/>
  <c r="O29" i="2"/>
  <c r="R29" i="2"/>
  <c r="S29" i="2"/>
  <c r="T29" i="2"/>
  <c r="U29" i="2"/>
  <c r="V29" i="2"/>
  <c r="W29" i="2"/>
  <c r="X29" i="2"/>
  <c r="G30" i="2"/>
  <c r="H30" i="2"/>
  <c r="K30" i="2"/>
  <c r="M30" i="2"/>
  <c r="N30" i="2"/>
  <c r="O30" i="2"/>
  <c r="R30" i="2"/>
  <c r="S30" i="2"/>
  <c r="T30" i="2"/>
  <c r="U30" i="2"/>
  <c r="V30" i="2"/>
  <c r="W30" i="2"/>
  <c r="X30" i="2"/>
  <c r="G31" i="2"/>
  <c r="H31" i="2"/>
  <c r="K31" i="2"/>
  <c r="M31" i="2"/>
  <c r="N31" i="2"/>
  <c r="O31" i="2"/>
  <c r="R31" i="2"/>
  <c r="S31" i="2"/>
  <c r="T31" i="2"/>
  <c r="U31" i="2"/>
  <c r="V31" i="2"/>
  <c r="W31" i="2"/>
  <c r="X31" i="2"/>
  <c r="G32" i="2"/>
  <c r="H32" i="2"/>
  <c r="K32" i="2"/>
  <c r="M32" i="2"/>
  <c r="N32" i="2"/>
  <c r="O32" i="2"/>
  <c r="R32" i="2"/>
  <c r="S32" i="2"/>
  <c r="T32" i="2"/>
  <c r="U32" i="2"/>
  <c r="V32" i="2"/>
  <c r="W32" i="2"/>
  <c r="X32" i="2"/>
  <c r="G33" i="2"/>
  <c r="H33" i="2"/>
  <c r="K33" i="2"/>
  <c r="M33" i="2"/>
  <c r="N33" i="2"/>
  <c r="O33" i="2"/>
  <c r="R33" i="2"/>
  <c r="S33" i="2"/>
  <c r="T33" i="2"/>
  <c r="U33" i="2"/>
  <c r="V33" i="2"/>
  <c r="W33" i="2"/>
  <c r="X33" i="2"/>
  <c r="G34" i="2"/>
  <c r="H34" i="2"/>
  <c r="K34" i="2"/>
  <c r="M34" i="2"/>
  <c r="N34" i="2"/>
  <c r="O34" i="2"/>
  <c r="R34" i="2"/>
  <c r="S34" i="2"/>
  <c r="T34" i="2"/>
  <c r="U34" i="2"/>
  <c r="V34" i="2"/>
  <c r="W34" i="2"/>
  <c r="X34" i="2"/>
  <c r="G35" i="2"/>
  <c r="H35" i="2"/>
  <c r="K35" i="2"/>
  <c r="M35" i="2"/>
  <c r="N35" i="2"/>
  <c r="O35" i="2"/>
  <c r="R35" i="2"/>
  <c r="S35" i="2"/>
  <c r="T35" i="2"/>
  <c r="U35" i="2"/>
  <c r="V35" i="2"/>
  <c r="W35" i="2"/>
  <c r="X35" i="2"/>
  <c r="G36" i="2"/>
  <c r="H36" i="2"/>
  <c r="K36" i="2"/>
  <c r="M36" i="2"/>
  <c r="N36" i="2"/>
  <c r="O36" i="2"/>
  <c r="R36" i="2"/>
  <c r="S36" i="2"/>
  <c r="T36" i="2"/>
  <c r="U36" i="2"/>
  <c r="V36" i="2"/>
  <c r="W36" i="2"/>
  <c r="X36" i="2"/>
  <c r="G37" i="2"/>
  <c r="H37" i="2"/>
  <c r="K37" i="2"/>
  <c r="M37" i="2"/>
  <c r="N37" i="2"/>
  <c r="O37" i="2"/>
  <c r="R37" i="2"/>
  <c r="S37" i="2"/>
  <c r="T37" i="2"/>
  <c r="U37" i="2"/>
  <c r="V37" i="2"/>
  <c r="W37" i="2"/>
  <c r="X37" i="2"/>
  <c r="G38" i="2"/>
  <c r="H38" i="2"/>
  <c r="K38" i="2"/>
  <c r="M38" i="2"/>
  <c r="N38" i="2"/>
  <c r="O38" i="2"/>
  <c r="R38" i="2"/>
  <c r="S38" i="2"/>
  <c r="T38" i="2"/>
  <c r="U38" i="2"/>
  <c r="V38" i="2"/>
  <c r="W38" i="2"/>
  <c r="X38" i="2"/>
  <c r="G39" i="2"/>
  <c r="H39" i="2"/>
  <c r="K39" i="2"/>
  <c r="M39" i="2"/>
  <c r="N39" i="2"/>
  <c r="O39" i="2"/>
  <c r="R39" i="2"/>
  <c r="S39" i="2"/>
  <c r="T39" i="2"/>
  <c r="U39" i="2"/>
  <c r="V39" i="2"/>
  <c r="W39" i="2"/>
  <c r="X39" i="2"/>
  <c r="G40" i="2"/>
  <c r="H40" i="2"/>
  <c r="K40" i="2"/>
  <c r="M40" i="2"/>
  <c r="N40" i="2"/>
  <c r="O40" i="2"/>
  <c r="R40" i="2"/>
  <c r="S40" i="2"/>
  <c r="T40" i="2"/>
  <c r="U40" i="2"/>
  <c r="V40" i="2"/>
  <c r="W40" i="2"/>
  <c r="X40" i="2"/>
  <c r="G41" i="2"/>
  <c r="H41" i="2"/>
  <c r="K41" i="2"/>
  <c r="M41" i="2"/>
  <c r="N41" i="2"/>
  <c r="O41" i="2"/>
  <c r="R41" i="2"/>
  <c r="S41" i="2"/>
  <c r="T41" i="2"/>
  <c r="U41" i="2"/>
  <c r="V41" i="2"/>
  <c r="W41" i="2"/>
  <c r="X41" i="2"/>
  <c r="G42" i="2"/>
  <c r="H42" i="2"/>
  <c r="K42" i="2"/>
  <c r="M42" i="2"/>
  <c r="N42" i="2"/>
  <c r="O42" i="2"/>
  <c r="R42" i="2"/>
  <c r="S42" i="2"/>
  <c r="T42" i="2"/>
  <c r="U42" i="2"/>
  <c r="V42" i="2"/>
  <c r="W42" i="2"/>
  <c r="X42" i="2"/>
  <c r="G43" i="2"/>
  <c r="H43" i="2"/>
  <c r="K43" i="2"/>
  <c r="M43" i="2"/>
  <c r="N43" i="2"/>
  <c r="O43" i="2"/>
  <c r="R43" i="2"/>
  <c r="S43" i="2"/>
  <c r="T43" i="2"/>
  <c r="U43" i="2"/>
  <c r="V43" i="2"/>
  <c r="W43" i="2"/>
  <c r="X43" i="2"/>
  <c r="G44" i="2"/>
  <c r="H44" i="2"/>
  <c r="K44" i="2"/>
  <c r="M44" i="2"/>
  <c r="N44" i="2"/>
  <c r="O44" i="2"/>
  <c r="R44" i="2"/>
  <c r="S44" i="2"/>
  <c r="T44" i="2"/>
  <c r="U44" i="2"/>
  <c r="V44" i="2"/>
  <c r="W44" i="2"/>
  <c r="X44" i="2"/>
  <c r="G45" i="2"/>
  <c r="H45" i="2"/>
  <c r="K45" i="2"/>
  <c r="M45" i="2"/>
  <c r="N45" i="2"/>
  <c r="O45" i="2"/>
  <c r="R45" i="2"/>
  <c r="S45" i="2"/>
  <c r="T45" i="2"/>
  <c r="U45" i="2"/>
  <c r="V45" i="2"/>
  <c r="W45" i="2"/>
  <c r="X45" i="2"/>
  <c r="G46" i="2"/>
  <c r="H46" i="2"/>
  <c r="K46" i="2"/>
  <c r="M46" i="2"/>
  <c r="N46" i="2"/>
  <c r="O46" i="2"/>
  <c r="R46" i="2"/>
  <c r="S46" i="2"/>
  <c r="T46" i="2"/>
  <c r="U46" i="2"/>
  <c r="V46" i="2"/>
  <c r="W46" i="2"/>
  <c r="X46" i="2"/>
  <c r="G47" i="2"/>
  <c r="H47" i="2"/>
  <c r="K47" i="2"/>
  <c r="M47" i="2"/>
  <c r="N47" i="2"/>
  <c r="O47" i="2"/>
  <c r="R47" i="2"/>
  <c r="S47" i="2"/>
  <c r="T47" i="2"/>
  <c r="U47" i="2"/>
  <c r="V47" i="2"/>
  <c r="W47" i="2"/>
  <c r="X47" i="2"/>
  <c r="G48" i="2"/>
  <c r="H48" i="2"/>
  <c r="K48" i="2"/>
  <c r="M48" i="2"/>
  <c r="N48" i="2"/>
  <c r="O48" i="2"/>
  <c r="R48" i="2"/>
  <c r="S48" i="2"/>
  <c r="T48" i="2"/>
  <c r="U48" i="2"/>
  <c r="V48" i="2"/>
  <c r="W48" i="2"/>
  <c r="X48" i="2"/>
  <c r="G49" i="2"/>
  <c r="H49" i="2"/>
  <c r="K49" i="2"/>
  <c r="M49" i="2"/>
  <c r="N49" i="2"/>
  <c r="O49" i="2"/>
  <c r="R49" i="2"/>
  <c r="S49" i="2"/>
  <c r="T49" i="2"/>
  <c r="U49" i="2"/>
  <c r="V49" i="2"/>
  <c r="W49" i="2"/>
  <c r="X49" i="2"/>
  <c r="G50" i="2"/>
  <c r="H50" i="2"/>
  <c r="K50" i="2"/>
  <c r="M50" i="2"/>
  <c r="N50" i="2"/>
  <c r="O50" i="2"/>
  <c r="R50" i="2"/>
  <c r="S50" i="2"/>
  <c r="T50" i="2"/>
  <c r="U50" i="2"/>
  <c r="V50" i="2"/>
  <c r="W50" i="2"/>
  <c r="X50" i="2"/>
  <c r="G51" i="2"/>
  <c r="H51" i="2"/>
  <c r="K51" i="2"/>
  <c r="M51" i="2"/>
  <c r="N51" i="2"/>
  <c r="O51" i="2"/>
  <c r="R51" i="2"/>
  <c r="S51" i="2"/>
  <c r="T51" i="2"/>
  <c r="U51" i="2"/>
  <c r="V51" i="2"/>
  <c r="W51" i="2"/>
  <c r="X51" i="2"/>
  <c r="G52" i="2"/>
  <c r="H52" i="2"/>
  <c r="K52" i="2"/>
  <c r="M52" i="2"/>
  <c r="N52" i="2"/>
  <c r="O52" i="2"/>
  <c r="R52" i="2"/>
  <c r="S52" i="2"/>
  <c r="T52" i="2"/>
  <c r="U52" i="2"/>
  <c r="V52" i="2"/>
  <c r="W52" i="2"/>
  <c r="X52" i="2"/>
  <c r="G53" i="2"/>
  <c r="H53" i="2"/>
  <c r="K53" i="2"/>
  <c r="M53" i="2"/>
  <c r="N53" i="2"/>
  <c r="O53" i="2"/>
  <c r="R53" i="2"/>
  <c r="S53" i="2"/>
  <c r="T53" i="2"/>
  <c r="U53" i="2"/>
  <c r="V53" i="2"/>
  <c r="W53" i="2"/>
  <c r="X53" i="2"/>
  <c r="G54" i="2"/>
  <c r="H54" i="2"/>
  <c r="K54" i="2"/>
  <c r="M54" i="2"/>
  <c r="N54" i="2"/>
  <c r="O54" i="2"/>
  <c r="R54" i="2"/>
  <c r="S54" i="2"/>
  <c r="T54" i="2"/>
  <c r="U54" i="2"/>
  <c r="V54" i="2"/>
  <c r="W54" i="2"/>
  <c r="X54" i="2"/>
  <c r="G55" i="2"/>
  <c r="H55" i="2"/>
  <c r="K55" i="2"/>
  <c r="M55" i="2"/>
  <c r="N55" i="2"/>
  <c r="O55" i="2"/>
  <c r="R55" i="2"/>
  <c r="S55" i="2"/>
  <c r="T55" i="2"/>
  <c r="U55" i="2"/>
  <c r="V55" i="2"/>
  <c r="W55" i="2"/>
  <c r="X55" i="2"/>
  <c r="G56" i="2"/>
  <c r="H56" i="2"/>
  <c r="K56" i="2"/>
  <c r="M56" i="2"/>
  <c r="N56" i="2"/>
  <c r="O56" i="2"/>
  <c r="R56" i="2"/>
  <c r="S56" i="2"/>
  <c r="T56" i="2"/>
  <c r="U56" i="2"/>
  <c r="V56" i="2"/>
  <c r="W56" i="2"/>
  <c r="X56" i="2"/>
  <c r="G57" i="2"/>
  <c r="H57" i="2"/>
  <c r="K57" i="2"/>
  <c r="M57" i="2"/>
  <c r="N57" i="2"/>
  <c r="O57" i="2"/>
  <c r="R57" i="2"/>
  <c r="S57" i="2"/>
  <c r="T57" i="2"/>
  <c r="U57" i="2"/>
  <c r="V57" i="2"/>
  <c r="W57" i="2"/>
  <c r="X57" i="2"/>
  <c r="L4" i="1"/>
  <c r="P5" i="2"/>
  <c r="M4" i="1"/>
  <c r="Q5" i="2"/>
  <c r="N4" i="1"/>
  <c r="O4" i="1"/>
  <c r="P4" i="1"/>
  <c r="P6" i="2"/>
  <c r="Q6" i="2"/>
  <c r="N5" i="1"/>
  <c r="O5" i="1"/>
  <c r="P5" i="1"/>
  <c r="Q7" i="2"/>
  <c r="N6" i="1"/>
  <c r="O6" i="1"/>
  <c r="P6" i="1"/>
  <c r="Q8" i="2"/>
  <c r="N7" i="1"/>
  <c r="O7" i="1"/>
  <c r="P7" i="1"/>
  <c r="P9" i="2"/>
  <c r="Q9" i="2"/>
  <c r="N8" i="1"/>
  <c r="O8" i="1"/>
  <c r="P8" i="1"/>
  <c r="Q10" i="2"/>
  <c r="N9" i="1"/>
  <c r="O9" i="1"/>
  <c r="P9" i="1"/>
  <c r="N10" i="1"/>
  <c r="O10" i="1"/>
  <c r="P10" i="1"/>
  <c r="P12" i="2"/>
  <c r="Q12" i="2"/>
  <c r="N11" i="1"/>
  <c r="O11" i="1"/>
  <c r="P11" i="1"/>
  <c r="Q13" i="2"/>
  <c r="N12" i="1"/>
  <c r="O12" i="1"/>
  <c r="P12" i="1"/>
  <c r="N13" i="1"/>
  <c r="O13" i="1"/>
  <c r="P13" i="1"/>
  <c r="P15" i="2"/>
  <c r="Q15" i="2"/>
  <c r="N14" i="1"/>
  <c r="O14" i="1"/>
  <c r="P14" i="1"/>
  <c r="Q16" i="2"/>
  <c r="N15" i="1"/>
  <c r="O15" i="1"/>
  <c r="P15" i="1"/>
  <c r="N16" i="1"/>
  <c r="O16" i="1"/>
  <c r="P16" i="1"/>
  <c r="P18" i="2"/>
  <c r="Q18" i="2"/>
  <c r="N17" i="1"/>
  <c r="O17" i="1"/>
  <c r="P17" i="1"/>
  <c r="Q19" i="2"/>
  <c r="N18" i="1"/>
  <c r="O18" i="1"/>
  <c r="P18" i="1"/>
  <c r="Q20" i="2"/>
  <c r="N19" i="1"/>
  <c r="O19" i="1"/>
  <c r="P19" i="1"/>
  <c r="P21" i="2"/>
  <c r="Q21" i="2"/>
  <c r="N20" i="1"/>
  <c r="O20" i="1"/>
  <c r="P20" i="1"/>
  <c r="Q22" i="2"/>
  <c r="N21" i="1"/>
  <c r="O21" i="1"/>
  <c r="P21" i="1"/>
  <c r="N22" i="1"/>
  <c r="O22" i="1"/>
  <c r="P22" i="1"/>
  <c r="P24" i="2"/>
  <c r="Q24" i="2"/>
  <c r="N23" i="1"/>
  <c r="O23" i="1"/>
  <c r="P23" i="1"/>
  <c r="Q25" i="2"/>
  <c r="N24" i="1"/>
  <c r="O24" i="1"/>
  <c r="P24" i="1"/>
  <c r="N25" i="1"/>
  <c r="O25" i="1"/>
  <c r="P25" i="1"/>
  <c r="P27" i="2"/>
  <c r="Q27" i="2"/>
  <c r="N26" i="1"/>
  <c r="O26" i="1"/>
  <c r="P26" i="1"/>
  <c r="Q28" i="2"/>
  <c r="N27" i="1"/>
  <c r="O27" i="1"/>
  <c r="P27" i="1"/>
  <c r="N28" i="1"/>
  <c r="O28" i="1"/>
  <c r="P28" i="1"/>
  <c r="P30" i="2"/>
  <c r="Q30" i="2"/>
  <c r="N29" i="1"/>
  <c r="O29" i="1"/>
  <c r="P29" i="1"/>
  <c r="Q31" i="2"/>
  <c r="N30" i="1"/>
  <c r="O30" i="1"/>
  <c r="P30" i="1"/>
  <c r="Q32" i="2"/>
  <c r="N31" i="1"/>
  <c r="O31" i="1"/>
  <c r="P31" i="1"/>
  <c r="P33" i="2"/>
  <c r="Q33" i="2"/>
  <c r="N32" i="1"/>
  <c r="O32" i="1"/>
  <c r="P32" i="1"/>
  <c r="Q34" i="2"/>
  <c r="N33" i="1"/>
  <c r="O33" i="1"/>
  <c r="P33" i="1"/>
  <c r="N34" i="1"/>
  <c r="O34" i="1"/>
  <c r="P34" i="1"/>
  <c r="P36" i="2"/>
  <c r="Q36" i="2"/>
  <c r="N35" i="1"/>
  <c r="O35" i="1"/>
  <c r="P35" i="1"/>
  <c r="Q37" i="2"/>
  <c r="N36" i="1"/>
  <c r="O36" i="1"/>
  <c r="P36" i="1"/>
  <c r="N37" i="1"/>
  <c r="O37" i="1"/>
  <c r="P37" i="1"/>
  <c r="P39" i="2"/>
  <c r="Q39" i="2"/>
  <c r="N38" i="1"/>
  <c r="O38" i="1"/>
  <c r="P38" i="1"/>
  <c r="Q40" i="2"/>
  <c r="N39" i="1"/>
  <c r="O39" i="1"/>
  <c r="P39" i="1"/>
  <c r="N40" i="1"/>
  <c r="O40" i="1"/>
  <c r="P40" i="1"/>
  <c r="P42" i="2"/>
  <c r="Q42" i="2"/>
  <c r="N41" i="1"/>
  <c r="O41" i="1"/>
  <c r="P41" i="1"/>
  <c r="Q43" i="2"/>
  <c r="N42" i="1"/>
  <c r="O42" i="1"/>
  <c r="P42" i="1"/>
  <c r="Q44" i="2"/>
  <c r="N43" i="1"/>
  <c r="O43" i="1"/>
  <c r="P43" i="1"/>
  <c r="P45" i="2"/>
  <c r="Q45" i="2"/>
  <c r="N44" i="1"/>
  <c r="O44" i="1"/>
  <c r="P44" i="1"/>
  <c r="Q46" i="2"/>
  <c r="N45" i="1"/>
  <c r="O45" i="1"/>
  <c r="P45" i="1"/>
  <c r="N46" i="1"/>
  <c r="O46" i="1"/>
  <c r="P46" i="1"/>
  <c r="P48" i="2"/>
  <c r="Q48" i="2"/>
  <c r="N47" i="1"/>
  <c r="O47" i="1"/>
  <c r="P47" i="1"/>
  <c r="Q49" i="2"/>
  <c r="N48" i="1"/>
  <c r="O48" i="1"/>
  <c r="P48" i="1"/>
  <c r="N49" i="1"/>
  <c r="O49" i="1"/>
  <c r="P49" i="1"/>
  <c r="P51" i="2"/>
  <c r="Q51" i="2"/>
  <c r="N50" i="1"/>
  <c r="O50" i="1"/>
  <c r="P50" i="1"/>
  <c r="Q52" i="2"/>
  <c r="N51" i="1"/>
  <c r="O51" i="1"/>
  <c r="P51" i="1"/>
  <c r="N52" i="1"/>
  <c r="O52" i="1"/>
  <c r="P52" i="1"/>
  <c r="P54" i="2"/>
  <c r="Q54" i="2"/>
  <c r="N53" i="1"/>
  <c r="O53" i="1"/>
  <c r="P53" i="1"/>
  <c r="Q55" i="2"/>
  <c r="N54" i="1"/>
  <c r="O54" i="1"/>
  <c r="P54" i="1"/>
  <c r="Q56" i="2"/>
  <c r="N55" i="1"/>
  <c r="O55" i="1"/>
  <c r="P55" i="1"/>
  <c r="P57" i="2"/>
  <c r="Q57" i="2"/>
  <c r="N56" i="1"/>
  <c r="O56" i="1"/>
  <c r="P56" i="1"/>
  <c r="W5" i="2"/>
</calcChain>
</file>

<file path=xl/sharedStrings.xml><?xml version="1.0" encoding="utf-8"?>
<sst xmlns="http://schemas.openxmlformats.org/spreadsheetml/2006/main" count="775" uniqueCount="188">
  <si>
    <t>Togo</t>
  </si>
  <si>
    <t>Merchandise imports (current US$)</t>
  </si>
  <si>
    <t>Ethiopia</t>
  </si>
  <si>
    <t>Zimbabwe</t>
  </si>
  <si>
    <t>Guinea</t>
  </si>
  <si>
    <t>Uganda</t>
  </si>
  <si>
    <t>Sudan</t>
  </si>
  <si>
    <t>Burkina Faso</t>
  </si>
  <si>
    <t>Algeria</t>
  </si>
  <si>
    <t>Libya</t>
  </si>
  <si>
    <t>Mozambique</t>
  </si>
  <si>
    <t>Sao Tome and Principe</t>
  </si>
  <si>
    <t>Sierra Leone</t>
  </si>
  <si>
    <t>Angola</t>
  </si>
  <si>
    <t>Rwanda</t>
  </si>
  <si>
    <t>Swaziland</t>
  </si>
  <si>
    <t>Zambia</t>
  </si>
  <si>
    <t>Kenya</t>
  </si>
  <si>
    <t>Chad</t>
  </si>
  <si>
    <t>Population density (people per sq. km of land area)</t>
  </si>
  <si>
    <t>South Africa</t>
  </si>
  <si>
    <t>Country__attrCode</t>
  </si>
  <si>
    <t>Cape Verde</t>
  </si>
  <si>
    <t>Mauritius</t>
  </si>
  <si>
    <t>Congo, Dem. Rep.</t>
  </si>
  <si>
    <t>Central African Republic</t>
  </si>
  <si>
    <t>Ghana</t>
  </si>
  <si>
    <t>Nigeria</t>
  </si>
  <si>
    <t>Cote d'Ivoire</t>
  </si>
  <si>
    <t>Malawi</t>
  </si>
  <si>
    <t>Liberia</t>
  </si>
  <si>
    <t>Mali</t>
  </si>
  <si>
    <t>Burundi</t>
  </si>
  <si>
    <t>Population, total</t>
  </si>
  <si>
    <t>Niger</t>
  </si>
  <si>
    <t>Comoros</t>
  </si>
  <si>
    <t>Somalia</t>
  </si>
  <si>
    <t>Senegal</t>
  </si>
  <si>
    <t>GDP per capita (current US$)</t>
  </si>
  <si>
    <t>GDP (current US$)</t>
  </si>
  <si>
    <t>Morocco</t>
  </si>
  <si>
    <t>Tunisia</t>
  </si>
  <si>
    <t>Madagascar</t>
  </si>
  <si>
    <t>Tanzania</t>
  </si>
  <si>
    <t>Gambia, The</t>
  </si>
  <si>
    <t>Botswana</t>
  </si>
  <si>
    <t>Gabon</t>
  </si>
  <si>
    <t>Eritrea</t>
  </si>
  <si>
    <t>Benin</t>
  </si>
  <si>
    <t>Merchandise exports (current US$)</t>
  </si>
  <si>
    <t>Djibouti</t>
  </si>
  <si>
    <t>Seychelles</t>
  </si>
  <si>
    <t>Guinea-Bissau</t>
  </si>
  <si>
    <t>Namibia</t>
  </si>
  <si>
    <t>Surface area (sq. km)</t>
  </si>
  <si>
    <t>Cameroon</t>
  </si>
  <si>
    <t>Equatorial Guinea</t>
  </si>
  <si>
    <t>Egypt, Arab Rep.</t>
  </si>
  <si>
    <t>Country_Name_attr</t>
  </si>
  <si>
    <t>Lesotho</t>
  </si>
  <si>
    <t>Mauritania</t>
  </si>
  <si>
    <t>Total employment, total (ages 15+)</t>
  </si>
  <si>
    <t>Congo, Rep.</t>
  </si>
  <si>
    <t>Алжир</t>
  </si>
  <si>
    <t>Ангола</t>
  </si>
  <si>
    <t>Бенин</t>
  </si>
  <si>
    <t>Ботсуана</t>
  </si>
  <si>
    <t>Буркина Фасо</t>
  </si>
  <si>
    <t>Бурунди</t>
  </si>
  <si>
    <t>Камерун</t>
  </si>
  <si>
    <t>Капе Верде</t>
  </si>
  <si>
    <t>Централноафриканска република</t>
  </si>
  <si>
    <t>Чад</t>
  </si>
  <si>
    <t>Коморски острови</t>
  </si>
  <si>
    <t>ДР Конго</t>
  </si>
  <si>
    <t>Конго</t>
  </si>
  <si>
    <t>Кот д'Ивоар</t>
  </si>
  <si>
    <t>Джибути</t>
  </si>
  <si>
    <t>Египет</t>
  </si>
  <si>
    <t>Екваториална Гвинея</t>
  </si>
  <si>
    <t>Еритрея</t>
  </si>
  <si>
    <t>Етиопия</t>
  </si>
  <si>
    <t>Габон</t>
  </si>
  <si>
    <t>Гамбия</t>
  </si>
  <si>
    <t>Гана</t>
  </si>
  <si>
    <t>Гвинея</t>
  </si>
  <si>
    <t>Гвинея-Бисау</t>
  </si>
  <si>
    <t>Кения</t>
  </si>
  <si>
    <t>Лесото</t>
  </si>
  <si>
    <t>Либерия</t>
  </si>
  <si>
    <t>Либия</t>
  </si>
  <si>
    <t>Мадагаскар</t>
  </si>
  <si>
    <t>Малави</t>
  </si>
  <si>
    <t>Мали</t>
  </si>
  <si>
    <t>Мавритания</t>
  </si>
  <si>
    <t>Мавриций</t>
  </si>
  <si>
    <t>Мароко</t>
  </si>
  <si>
    <t>Мозамбик</t>
  </si>
  <si>
    <t>Намибия</t>
  </si>
  <si>
    <t>Нигер</t>
  </si>
  <si>
    <t>Нигерия</t>
  </si>
  <si>
    <t>Руанда</t>
  </si>
  <si>
    <t>Сао Томе и Принципи</t>
  </si>
  <si>
    <t>Сенегал</t>
  </si>
  <si>
    <t>Сейшелски острови</t>
  </si>
  <si>
    <t>Сиера Леоне</t>
  </si>
  <si>
    <t>Сомалия</t>
  </si>
  <si>
    <t>Р Южна Африка</t>
  </si>
  <si>
    <t>Судан</t>
  </si>
  <si>
    <t>Свазиленд</t>
  </si>
  <si>
    <t>Танзания</t>
  </si>
  <si>
    <t>Того</t>
  </si>
  <si>
    <t>Тунис</t>
  </si>
  <si>
    <t>Уганда</t>
  </si>
  <si>
    <t>Замбия</t>
  </si>
  <si>
    <t>Зимбабве</t>
  </si>
  <si>
    <t>N.A.</t>
  </si>
  <si>
    <t>GNI (current US$)</t>
  </si>
  <si>
    <t>Total trade</t>
  </si>
  <si>
    <t>Balance of trade</t>
  </si>
  <si>
    <t>Source: African Development Indicators, World Bank, http://databank.worldbank.org/data/views/variableselection/selectvariables.aspx?source=africa-development-indicators, accessed on 10.03.2014</t>
  </si>
  <si>
    <t>Notes: Data for Djibuti and Libia is from 2009</t>
  </si>
  <si>
    <t>Държава</t>
  </si>
  <si>
    <t>Площ (хил. кв.км.)</t>
  </si>
  <si>
    <t>Население</t>
  </si>
  <si>
    <t>Гъстота на населението (хора на кв.км.)</t>
  </si>
  <si>
    <t>БВП (USD)</t>
  </si>
  <si>
    <t>БВП на човек (USD)</t>
  </si>
  <si>
    <t>БНД (USD)</t>
  </si>
  <si>
    <t>Внос</t>
  </si>
  <si>
    <t>Износ</t>
  </si>
  <si>
    <t>Търговски баланс</t>
  </si>
  <si>
    <t>Общо търговия</t>
  </si>
  <si>
    <t>Износ (% от БВП)</t>
  </si>
  <si>
    <t>Търговия (%от БВП)</t>
  </si>
  <si>
    <t>Внос (% от БВП)</t>
  </si>
  <si>
    <t>Население (млн.)</t>
  </si>
  <si>
    <t>БВП (млн. USD)</t>
  </si>
  <si>
    <t>БНД (млн. USD)</t>
  </si>
  <si>
    <t>Заетост (15+ години, млн.)</t>
  </si>
  <si>
    <t>Внос (млн. USD)</t>
  </si>
  <si>
    <t>Износ (млн. USD)</t>
  </si>
  <si>
    <t>Общо търговия (млн. USD)</t>
  </si>
  <si>
    <t>Търговски баланс (млн. USD)</t>
  </si>
  <si>
    <t>Заетост (15+ години/население общо)</t>
  </si>
  <si>
    <t>ECOWAS</t>
  </si>
  <si>
    <t>ECCAS</t>
  </si>
  <si>
    <t>COMESA</t>
  </si>
  <si>
    <t>EAC</t>
  </si>
  <si>
    <t>SADC</t>
  </si>
  <si>
    <t>НСРД</t>
  </si>
  <si>
    <t>НСРД до 2007</t>
  </si>
  <si>
    <t>НСРД до 1994</t>
  </si>
  <si>
    <t>Площ (млн. кв.км.)</t>
  </si>
  <si>
    <t>Брой страни</t>
  </si>
  <si>
    <t>Внос - ранк</t>
  </si>
  <si>
    <t>Износ - ранг</t>
  </si>
  <si>
    <t>CEN-SAD, ECOWAS, UEMOA</t>
  </si>
  <si>
    <t>CEN-SAD, ECOWAS, UEMOA, LGA</t>
  </si>
  <si>
    <t>3</t>
  </si>
  <si>
    <t>4</t>
  </si>
  <si>
    <t>CEN-SAD, ECCAS, CEMAC</t>
  </si>
  <si>
    <t>CEN-SAD, ECOWAS, UEMOA, MRU</t>
  </si>
  <si>
    <t>2</t>
  </si>
  <si>
    <t>CEN-SAD, COMESA, IGAD</t>
  </si>
  <si>
    <t>CEN-SAD, COMESA</t>
  </si>
  <si>
    <t>CEN-SAD, ECOWAS, WAMZ</t>
  </si>
  <si>
    <t>CEN-SAD, ECOWAS, WAMZ, MRU</t>
  </si>
  <si>
    <t>CEN-SAD, COMESA, UMA</t>
  </si>
  <si>
    <t>CEN-SAD, UMA</t>
  </si>
  <si>
    <t>CEN-SAD, IGAD,</t>
  </si>
  <si>
    <t>COMESA, EAC, ECCAS, CEPGL</t>
  </si>
  <si>
    <t>ECOWAS, WAMZ, MRU</t>
  </si>
  <si>
    <t>1</t>
  </si>
  <si>
    <t>COMESA, IOC</t>
  </si>
  <si>
    <t>COMESA, IGAD</t>
  </si>
  <si>
    <t>COMESA, SADC, IOC</t>
  </si>
  <si>
    <t>COMESA, SADC</t>
  </si>
  <si>
    <t>UMA</t>
  </si>
  <si>
    <t>COMESA, EAC, CEPGL</t>
  </si>
  <si>
    <t>SADC, SACU</t>
  </si>
  <si>
    <t>COMESA, SADC, SACU</t>
  </si>
  <si>
    <t>COMESA, EAC, IGAD</t>
  </si>
  <si>
    <t>EAC, SADC</t>
  </si>
  <si>
    <t>ECCAS, SADC</t>
  </si>
  <si>
    <t>ECCAS, CEMAC</t>
  </si>
  <si>
    <t>COMESA, SADC, ECCAS, CEPGL</t>
  </si>
  <si>
    <t>Source: African Development Indicators, World Bank, http://databank.worldbank.org/data/views/variableselection/selectvariables.aspx?source=africa-development-indicators, accessed on 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</si>
</sst>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9" fontId="0" fillId="0" borderId="0" xfId="0" applyNumberFormat="1"/>
    <xf numFmtId="18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180" fontId="1" fillId="0" borderId="0" xfId="1" applyNumberFormat="1"/>
    <xf numFmtId="0" fontId="1" fillId="0" borderId="0" xfId="1"/>
    <xf numFmtId="1" fontId="0" fillId="0" borderId="0" xfId="0" applyNumberFormat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49" fontId="0" fillId="0" borderId="0" xfId="0" applyNumberFormat="1" applyFont="1"/>
    <xf numFmtId="0" fontId="0" fillId="0" borderId="0" xfId="0" applyFill="1"/>
    <xf numFmtId="0" fontId="0" fillId="0" borderId="0" xfId="0" applyFont="1" applyFill="1"/>
    <xf numFmtId="180" fontId="0" fillId="0" borderId="0" xfId="0" applyNumberFormat="1" applyFill="1"/>
    <xf numFmtId="1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workbookViewId="0"/>
  </sheetViews>
  <sheetFormatPr defaultRowHeight="15" x14ac:dyDescent="0.25"/>
  <cols>
    <col min="1" max="1" width="20.28515625" style="1" bestFit="1" customWidth="1"/>
    <col min="2" max="2" width="16.42578125" style="1" bestFit="1" customWidth="1"/>
    <col min="3" max="3" width="17.85546875" bestFit="1" customWidth="1"/>
    <col min="4" max="4" width="14.42578125" bestFit="1" customWidth="1"/>
    <col min="5" max="5" width="15.28515625" customWidth="1"/>
    <col min="6" max="6" width="14.85546875" customWidth="1"/>
    <col min="7" max="7" width="15.7109375" bestFit="1" customWidth="1"/>
    <col min="8" max="8" width="14.42578125" customWidth="1"/>
    <col min="9" max="9" width="14.42578125" style="7" customWidth="1"/>
    <col min="10" max="11" width="14.140625" customWidth="1"/>
    <col min="12" max="12" width="13.85546875" customWidth="1"/>
    <col min="13" max="13" width="16.28515625" customWidth="1"/>
    <col min="14" max="15" width="14.140625" style="11" customWidth="1"/>
    <col min="16" max="16" width="13.85546875" style="11" customWidth="1"/>
    <col min="17" max="17" width="33.7109375" bestFit="1" customWidth="1"/>
    <col min="18" max="18" width="29.7109375" bestFit="1" customWidth="1"/>
    <col min="19" max="19" width="41.42578125" bestFit="1" customWidth="1"/>
    <col min="20" max="20" width="41.140625" bestFit="1" customWidth="1"/>
  </cols>
  <sheetData>
    <row r="1" spans="1:16" s="11" customFormat="1" x14ac:dyDescent="0.25">
      <c r="A1" s="12" t="s">
        <v>187</v>
      </c>
      <c r="B1" s="12"/>
    </row>
    <row r="2" spans="1:16" x14ac:dyDescent="0.25">
      <c r="A2" s="1" t="s">
        <v>58</v>
      </c>
      <c r="B2" s="1" t="s">
        <v>21</v>
      </c>
      <c r="C2" t="s">
        <v>54</v>
      </c>
      <c r="D2" t="s">
        <v>33</v>
      </c>
      <c r="E2" t="s">
        <v>19</v>
      </c>
      <c r="F2" t="s">
        <v>61</v>
      </c>
      <c r="G2" t="s">
        <v>39</v>
      </c>
      <c r="H2" t="s">
        <v>38</v>
      </c>
      <c r="I2" s="7" t="s">
        <v>117</v>
      </c>
      <c r="J2" t="s">
        <v>1</v>
      </c>
      <c r="K2" t="s">
        <v>49</v>
      </c>
      <c r="L2" s="7" t="s">
        <v>118</v>
      </c>
      <c r="M2" t="s">
        <v>119</v>
      </c>
    </row>
    <row r="3" spans="1:16" s="11" customFormat="1" x14ac:dyDescent="0.25">
      <c r="A3" s="12"/>
      <c r="B3" s="12" t="s">
        <v>122</v>
      </c>
      <c r="C3" s="11" t="s">
        <v>123</v>
      </c>
      <c r="D3" s="11" t="s">
        <v>124</v>
      </c>
      <c r="E3" s="11" t="s">
        <v>125</v>
      </c>
      <c r="F3" s="15" t="s">
        <v>144</v>
      </c>
      <c r="G3" s="11" t="s">
        <v>126</v>
      </c>
      <c r="H3" s="11" t="s">
        <v>127</v>
      </c>
      <c r="I3" s="11" t="s">
        <v>128</v>
      </c>
      <c r="J3" s="11" t="s">
        <v>129</v>
      </c>
      <c r="K3" s="11" t="s">
        <v>130</v>
      </c>
      <c r="L3" s="11" t="s">
        <v>132</v>
      </c>
      <c r="M3" s="11" t="s">
        <v>131</v>
      </c>
      <c r="N3" s="11" t="s">
        <v>135</v>
      </c>
      <c r="O3" s="13" t="s">
        <v>133</v>
      </c>
      <c r="P3" s="11" t="s">
        <v>134</v>
      </c>
    </row>
    <row r="4" spans="1:16" x14ac:dyDescent="0.25">
      <c r="A4" s="1" t="s">
        <v>8</v>
      </c>
      <c r="B4" s="1" t="s">
        <v>63</v>
      </c>
      <c r="C4">
        <v>2381740</v>
      </c>
      <c r="D4" s="17">
        <v>38481705</v>
      </c>
      <c r="E4">
        <v>15.106683769009212</v>
      </c>
      <c r="F4" s="19">
        <v>39.400001525878899</v>
      </c>
      <c r="G4" s="20">
        <v>205788796017.17593</v>
      </c>
      <c r="H4" s="27">
        <v>5347.7047344231742</v>
      </c>
      <c r="I4" s="27">
        <v>203594522719.14969</v>
      </c>
      <c r="J4" s="28">
        <v>46801000000</v>
      </c>
      <c r="K4" s="28">
        <v>73981000000</v>
      </c>
      <c r="L4">
        <f>K4+J4</f>
        <v>120782000000</v>
      </c>
      <c r="M4">
        <f>K4-J4</f>
        <v>27180000000</v>
      </c>
      <c r="N4" s="11" t="e">
        <f>#N/A</f>
        <v>#N/A</v>
      </c>
      <c r="O4" s="11" t="e">
        <f>#N/A</f>
        <v>#N/A</v>
      </c>
      <c r="P4" s="13" t="e">
        <f>#N/A</f>
        <v>#N/A</v>
      </c>
    </row>
    <row r="5" spans="1:16" x14ac:dyDescent="0.25">
      <c r="A5" s="1" t="s">
        <v>13</v>
      </c>
      <c r="B5" s="1" t="s">
        <v>64</v>
      </c>
      <c r="C5">
        <v>1246700</v>
      </c>
      <c r="D5" s="17">
        <v>20820525</v>
      </c>
      <c r="E5">
        <v>15.73628940402663</v>
      </c>
      <c r="F5" s="19">
        <v>64.599998474121094</v>
      </c>
      <c r="G5" s="20">
        <v>114147030253.23105</v>
      </c>
      <c r="H5" s="27">
        <v>5482.4280489195662</v>
      </c>
      <c r="I5" s="27">
        <v>102612579793.70189</v>
      </c>
      <c r="J5" s="28">
        <v>24000000000</v>
      </c>
      <c r="K5" s="28">
        <v>73000000000</v>
      </c>
      <c r="L5" s="13">
        <f t="shared" ref="L5:L56" si="0">K5+J5</f>
        <v>97000000000</v>
      </c>
      <c r="M5" s="13">
        <f t="shared" ref="M5:M56" si="1">K5-J5</f>
        <v>49000000000</v>
      </c>
      <c r="N5" s="13" t="e">
        <f>#N/A</f>
        <v>#N/A</v>
      </c>
      <c r="O5" s="13" t="e">
        <f>#N/A</f>
        <v>#N/A</v>
      </c>
      <c r="P5" s="13" t="e">
        <f>#N/A</f>
        <v>#N/A</v>
      </c>
    </row>
    <row r="6" spans="1:16" x14ac:dyDescent="0.25">
      <c r="A6" s="1" t="s">
        <v>48</v>
      </c>
      <c r="B6" s="1" t="s">
        <v>65</v>
      </c>
      <c r="C6">
        <v>114760</v>
      </c>
      <c r="D6" s="17">
        <v>10050702</v>
      </c>
      <c r="E6">
        <v>80.70168499467897</v>
      </c>
      <c r="F6" s="19">
        <v>72.099998474121094</v>
      </c>
      <c r="G6" s="20">
        <v>7557286829.0018597</v>
      </c>
      <c r="H6" s="27">
        <v>751.9163167907933</v>
      </c>
      <c r="I6" s="27">
        <v>7511941541.0200558</v>
      </c>
      <c r="J6" s="28">
        <v>2200000000</v>
      </c>
      <c r="K6" s="28">
        <v>1400000000</v>
      </c>
      <c r="L6" s="13">
        <f t="shared" si="0"/>
        <v>3600000000</v>
      </c>
      <c r="M6" s="13">
        <f t="shared" si="1"/>
        <v>-800000000</v>
      </c>
      <c r="N6" s="13" t="e">
        <f>#N/A</f>
        <v>#N/A</v>
      </c>
      <c r="O6" s="13" t="e">
        <f>#N/A</f>
        <v>#N/A</v>
      </c>
      <c r="P6" s="13" t="e">
        <f>#N/A</f>
        <v>#N/A</v>
      </c>
    </row>
    <row r="7" spans="1:16" x14ac:dyDescent="0.25">
      <c r="A7" s="1" t="s">
        <v>45</v>
      </c>
      <c r="B7" s="1" t="s">
        <v>66</v>
      </c>
      <c r="C7">
        <v>581730</v>
      </c>
      <c r="D7" s="17">
        <v>2003910</v>
      </c>
      <c r="E7">
        <v>3.5832548126974042</v>
      </c>
      <c r="F7" s="19">
        <v>63.099998474121101</v>
      </c>
      <c r="G7" s="20">
        <v>14504339385.943556</v>
      </c>
      <c r="H7" s="27">
        <v>7238.0193651129821</v>
      </c>
      <c r="I7" s="27">
        <v>14463721927.263147</v>
      </c>
      <c r="J7" s="28">
        <v>8025288000</v>
      </c>
      <c r="K7" s="28">
        <v>5971245000</v>
      </c>
      <c r="L7" s="13">
        <f t="shared" si="0"/>
        <v>13996533000</v>
      </c>
      <c r="M7" s="13">
        <f t="shared" si="1"/>
        <v>-2054043000</v>
      </c>
      <c r="N7" s="13" t="e">
        <f>#N/A</f>
        <v>#N/A</v>
      </c>
      <c r="O7" s="13" t="e">
        <f>#N/A</f>
        <v>#N/A</v>
      </c>
      <c r="P7" s="13" t="e">
        <f>#N/A</f>
        <v>#N/A</v>
      </c>
    </row>
    <row r="8" spans="1:16" x14ac:dyDescent="0.25">
      <c r="A8" s="1" t="s">
        <v>7</v>
      </c>
      <c r="B8" s="1" t="s">
        <v>67</v>
      </c>
      <c r="C8">
        <v>274220</v>
      </c>
      <c r="D8" s="17">
        <v>16460141</v>
      </c>
      <c r="E8">
        <v>62.016977339181288</v>
      </c>
      <c r="F8" s="19">
        <v>80.699996948242202</v>
      </c>
      <c r="G8" s="20">
        <v>10441012681.103659</v>
      </c>
      <c r="H8" s="27">
        <v>634.32097459576187</v>
      </c>
      <c r="I8" s="27">
        <v>10453548743.439882</v>
      </c>
      <c r="J8" s="28">
        <v>3150000000</v>
      </c>
      <c r="K8" s="28">
        <v>2350000000</v>
      </c>
      <c r="L8" s="13">
        <f t="shared" si="0"/>
        <v>5500000000</v>
      </c>
      <c r="M8" s="13">
        <f t="shared" si="1"/>
        <v>-800000000</v>
      </c>
      <c r="N8" s="13" t="e">
        <f>#N/A</f>
        <v>#N/A</v>
      </c>
      <c r="O8" s="13" t="e">
        <f>#N/A</f>
        <v>#N/A</v>
      </c>
      <c r="P8" s="13" t="e">
        <f>#N/A</f>
        <v>#N/A</v>
      </c>
    </row>
    <row r="9" spans="1:16" x14ac:dyDescent="0.25">
      <c r="A9" s="1" t="s">
        <v>32</v>
      </c>
      <c r="B9" s="1" t="s">
        <v>68</v>
      </c>
      <c r="C9">
        <v>27830</v>
      </c>
      <c r="D9" s="17">
        <v>9849569</v>
      </c>
      <c r="E9">
        <v>333.92414330218071</v>
      </c>
      <c r="F9" s="19">
        <v>76.199996948242202</v>
      </c>
      <c r="G9" s="20">
        <v>2472384864.1315074</v>
      </c>
      <c r="H9" s="27">
        <v>251.01452298384908</v>
      </c>
      <c r="I9" s="27">
        <v>2463262257.6200075</v>
      </c>
      <c r="J9" s="28">
        <v>780000000</v>
      </c>
      <c r="K9" s="28">
        <v>130000000</v>
      </c>
      <c r="L9" s="13">
        <f t="shared" si="0"/>
        <v>910000000</v>
      </c>
      <c r="M9" s="13">
        <f t="shared" si="1"/>
        <v>-650000000</v>
      </c>
      <c r="N9" s="13" t="e">
        <f>#N/A</f>
        <v>#N/A</v>
      </c>
      <c r="O9" s="13" t="e">
        <f>#N/A</f>
        <v>#N/A</v>
      </c>
      <c r="P9" s="13" t="e">
        <f>#N/A</f>
        <v>#N/A</v>
      </c>
    </row>
    <row r="10" spans="1:16" x14ac:dyDescent="0.25">
      <c r="A10" s="1" t="s">
        <v>55</v>
      </c>
      <c r="B10" s="1" t="s">
        <v>69</v>
      </c>
      <c r="C10">
        <v>475440</v>
      </c>
      <c r="D10" s="17">
        <v>494401</v>
      </c>
      <c r="E10">
        <v>42.373467876710883</v>
      </c>
      <c r="F10" s="19">
        <v>62.099998474121101</v>
      </c>
      <c r="G10" s="20">
        <v>1827021561.6512041</v>
      </c>
      <c r="H10" s="27">
        <v>3695.4244867045254</v>
      </c>
      <c r="I10" s="27">
        <v>1857623006.3105972</v>
      </c>
      <c r="J10" s="28">
        <v>765760000</v>
      </c>
      <c r="K10" s="28">
        <v>53096225</v>
      </c>
      <c r="L10" s="13">
        <f t="shared" si="0"/>
        <v>818856225</v>
      </c>
      <c r="M10" s="13">
        <f t="shared" si="1"/>
        <v>-712663775</v>
      </c>
      <c r="N10" s="13" t="e">
        <f>#N/A</f>
        <v>#N/A</v>
      </c>
      <c r="O10" s="13" t="e">
        <f>#N/A</f>
        <v>#N/A</v>
      </c>
      <c r="P10" s="13" t="e">
        <f>#N/A</f>
        <v>#N/A</v>
      </c>
    </row>
    <row r="11" spans="1:16" x14ac:dyDescent="0.25">
      <c r="A11" s="1" t="s">
        <v>22</v>
      </c>
      <c r="B11" s="1" t="s">
        <v>70</v>
      </c>
      <c r="C11">
        <v>4030</v>
      </c>
      <c r="D11" s="17">
        <v>21699631</v>
      </c>
      <c r="E11">
        <v>124.21464019851116</v>
      </c>
      <c r="F11" s="19">
        <v>67.5</v>
      </c>
      <c r="G11" s="20">
        <v>25321590401.71682</v>
      </c>
      <c r="H11" s="27">
        <v>1166.9134098048405</v>
      </c>
      <c r="I11" s="27">
        <v>24876179830.215748</v>
      </c>
      <c r="J11" s="28">
        <v>7100000000</v>
      </c>
      <c r="K11" s="28">
        <v>4500000000</v>
      </c>
      <c r="L11" s="13">
        <f t="shared" si="0"/>
        <v>11600000000</v>
      </c>
      <c r="M11" s="13">
        <f t="shared" si="1"/>
        <v>-2600000000</v>
      </c>
      <c r="N11" s="13" t="e">
        <f>#N/A</f>
        <v>#N/A</v>
      </c>
      <c r="O11" s="13" t="e">
        <f>#N/A</f>
        <v>#N/A</v>
      </c>
      <c r="P11" s="13" t="e">
        <f>#N/A</f>
        <v>#N/A</v>
      </c>
    </row>
    <row r="12" spans="1:16" x14ac:dyDescent="0.25">
      <c r="A12" s="1" t="s">
        <v>25</v>
      </c>
      <c r="B12" s="1" t="s">
        <v>71</v>
      </c>
      <c r="C12">
        <v>622980</v>
      </c>
      <c r="D12" s="17">
        <v>4525209</v>
      </c>
      <c r="E12">
        <v>7.2022167645831328</v>
      </c>
      <c r="F12" s="19">
        <v>72.699996948242202</v>
      </c>
      <c r="G12" s="20">
        <v>2184181390.9919086</v>
      </c>
      <c r="H12" s="27">
        <v>482.66972663404243</v>
      </c>
      <c r="I12" s="27">
        <v>2183105168.2692728</v>
      </c>
      <c r="J12" s="28">
        <v>320000000</v>
      </c>
      <c r="K12" s="28">
        <v>210000000</v>
      </c>
      <c r="L12" s="13">
        <f t="shared" si="0"/>
        <v>530000000</v>
      </c>
      <c r="M12" s="13">
        <f t="shared" si="1"/>
        <v>-110000000</v>
      </c>
      <c r="N12" s="13" t="e">
        <f>#N/A</f>
        <v>#N/A</v>
      </c>
      <c r="O12" s="13" t="e">
        <f>#N/A</f>
        <v>#N/A</v>
      </c>
      <c r="P12" s="13" t="e">
        <f>#N/A</f>
        <v>#N/A</v>
      </c>
    </row>
    <row r="13" spans="1:16" x14ac:dyDescent="0.25">
      <c r="A13" s="1" t="s">
        <v>18</v>
      </c>
      <c r="B13" s="1" t="s">
        <v>72</v>
      </c>
      <c r="C13">
        <v>1284000</v>
      </c>
      <c r="D13" s="17">
        <v>12448175</v>
      </c>
      <c r="E13">
        <v>9.1530304955527324</v>
      </c>
      <c r="F13" s="19">
        <v>66</v>
      </c>
      <c r="G13" s="20">
        <v>12887072081.636263</v>
      </c>
      <c r="H13" s="27">
        <v>1035.2579459749131</v>
      </c>
      <c r="I13" s="27">
        <v>9751881241.7367306</v>
      </c>
      <c r="J13" s="28">
        <v>2600000000</v>
      </c>
      <c r="K13" s="28">
        <v>3900000000</v>
      </c>
      <c r="L13" s="13">
        <f t="shared" si="0"/>
        <v>6500000000</v>
      </c>
      <c r="M13" s="13">
        <f t="shared" si="1"/>
        <v>1300000000</v>
      </c>
      <c r="N13" s="13" t="e">
        <f>#N/A</f>
        <v>#N/A</v>
      </c>
      <c r="O13" s="13" t="e">
        <f>#N/A</f>
        <v>#N/A</v>
      </c>
      <c r="P13" s="13" t="e">
        <f>#N/A</f>
        <v>#N/A</v>
      </c>
    </row>
    <row r="14" spans="1:16" x14ac:dyDescent="0.25">
      <c r="A14" s="1" t="s">
        <v>35</v>
      </c>
      <c r="B14" s="1" t="s">
        <v>73</v>
      </c>
      <c r="C14">
        <v>1861</v>
      </c>
      <c r="D14" s="17">
        <v>717503</v>
      </c>
      <c r="E14">
        <v>405.12788823213327</v>
      </c>
      <c r="F14" s="19">
        <v>53.5</v>
      </c>
      <c r="G14" s="20">
        <v>595900353.49389398</v>
      </c>
      <c r="H14" s="27">
        <v>830.51966820193638</v>
      </c>
      <c r="I14" s="27">
        <v>595354512.72371399</v>
      </c>
      <c r="J14" s="28">
        <v>300000000</v>
      </c>
      <c r="K14" s="28">
        <v>25000000</v>
      </c>
      <c r="L14" s="13">
        <f t="shared" si="0"/>
        <v>325000000</v>
      </c>
      <c r="M14" s="13">
        <f t="shared" si="1"/>
        <v>-275000000</v>
      </c>
      <c r="N14" s="13" t="e">
        <f>#N/A</f>
        <v>#N/A</v>
      </c>
      <c r="O14" s="13" t="e">
        <f>#N/A</f>
        <v>#N/A</v>
      </c>
      <c r="P14" s="13" t="e">
        <f>#N/A</f>
        <v>#N/A</v>
      </c>
    </row>
    <row r="15" spans="1:16" x14ac:dyDescent="0.25">
      <c r="A15" s="1" t="s">
        <v>24</v>
      </c>
      <c r="B15" s="1" t="s">
        <v>74</v>
      </c>
      <c r="C15">
        <v>2344860</v>
      </c>
      <c r="D15" s="17">
        <v>65705093</v>
      </c>
      <c r="E15">
        <v>29.887994089234908</v>
      </c>
      <c r="F15" s="19">
        <v>66.699996948242202</v>
      </c>
      <c r="G15" s="20">
        <v>17203980742.570686</v>
      </c>
      <c r="H15" s="27">
        <v>261.83633500938333</v>
      </c>
      <c r="I15" s="27">
        <v>16061841756.42853</v>
      </c>
      <c r="J15" s="28">
        <v>6100000000</v>
      </c>
      <c r="K15" s="28">
        <v>6300000000</v>
      </c>
      <c r="L15" s="13">
        <f t="shared" si="0"/>
        <v>12400000000</v>
      </c>
      <c r="M15" s="13">
        <f t="shared" si="1"/>
        <v>200000000</v>
      </c>
      <c r="N15" s="13" t="e">
        <f>#N/A</f>
        <v>#N/A</v>
      </c>
      <c r="O15" s="13" t="e">
        <f>#N/A</f>
        <v>#N/A</v>
      </c>
      <c r="P15" s="13" t="e">
        <f>#N/A</f>
        <v>#N/A</v>
      </c>
    </row>
    <row r="16" spans="1:16" x14ac:dyDescent="0.25">
      <c r="A16" s="1" t="s">
        <v>62</v>
      </c>
      <c r="B16" s="1" t="s">
        <v>75</v>
      </c>
      <c r="C16">
        <v>342000</v>
      </c>
      <c r="D16" s="17">
        <v>4337051</v>
      </c>
      <c r="E16">
        <v>12.122248901903367</v>
      </c>
      <c r="F16" s="19">
        <v>65.699996948242202</v>
      </c>
      <c r="G16" s="20">
        <v>13677928883.638554</v>
      </c>
      <c r="H16" s="27">
        <v>3153.7394611312052</v>
      </c>
      <c r="I16" s="27">
        <v>10831776847.793982</v>
      </c>
      <c r="J16" s="28">
        <v>5200000000</v>
      </c>
      <c r="K16" s="28">
        <v>11000000000</v>
      </c>
      <c r="L16" s="13">
        <f t="shared" si="0"/>
        <v>16200000000</v>
      </c>
      <c r="M16" s="13">
        <f t="shared" si="1"/>
        <v>5800000000</v>
      </c>
      <c r="N16" s="13" t="e">
        <f>#N/A</f>
        <v>#N/A</v>
      </c>
      <c r="O16" s="13" t="e">
        <f>#N/A</f>
        <v>#N/A</v>
      </c>
      <c r="P16" s="13" t="e">
        <f>#N/A</f>
        <v>#N/A</v>
      </c>
    </row>
    <row r="17" spans="1:20" x14ac:dyDescent="0.25">
      <c r="A17" s="1" t="s">
        <v>28</v>
      </c>
      <c r="B17" s="1" t="s">
        <v>76</v>
      </c>
      <c r="C17">
        <v>322460</v>
      </c>
      <c r="D17" s="17">
        <v>19839750</v>
      </c>
      <c r="E17">
        <v>63.373880503144655</v>
      </c>
      <c r="F17" s="19">
        <v>64.599998474121094</v>
      </c>
      <c r="G17" s="20">
        <v>24680372724.437153</v>
      </c>
      <c r="H17" s="27">
        <v>1243.9860746449503</v>
      </c>
      <c r="I17" s="27">
        <v>23682580512.86348</v>
      </c>
      <c r="J17" s="28">
        <v>9800000000</v>
      </c>
      <c r="K17" s="28">
        <v>12350000000</v>
      </c>
      <c r="L17" s="13">
        <f t="shared" si="0"/>
        <v>22150000000</v>
      </c>
      <c r="M17" s="13">
        <f t="shared" si="1"/>
        <v>2550000000</v>
      </c>
      <c r="N17" s="13" t="e">
        <f>#N/A</f>
        <v>#N/A</v>
      </c>
      <c r="O17" s="13" t="e">
        <f>#N/A</f>
        <v>#N/A</v>
      </c>
      <c r="P17" s="13" t="e">
        <f>#N/A</f>
        <v>#N/A</v>
      </c>
    </row>
    <row r="18" spans="1:20" x14ac:dyDescent="0.25">
      <c r="A18" s="1" t="s">
        <v>50</v>
      </c>
      <c r="B18" s="1" t="s">
        <v>77</v>
      </c>
      <c r="C18">
        <v>23200</v>
      </c>
      <c r="D18" s="17">
        <v>859652</v>
      </c>
      <c r="E18">
        <v>39.066609145815356</v>
      </c>
      <c r="F18" s="19"/>
      <c r="G18" s="3">
        <v>1049054416.7543509</v>
      </c>
      <c r="H18" s="4">
        <v>1202.9199013339803</v>
      </c>
      <c r="I18" s="10">
        <v>1120053342.0361128</v>
      </c>
      <c r="J18" s="28">
        <v>580000000</v>
      </c>
      <c r="K18" s="28">
        <v>95000000</v>
      </c>
      <c r="L18" s="13">
        <f t="shared" si="0"/>
        <v>675000000</v>
      </c>
      <c r="M18" s="13">
        <f t="shared" si="1"/>
        <v>-485000000</v>
      </c>
      <c r="N18" s="13" t="e">
        <f>#N/A</f>
        <v>#N/A</v>
      </c>
      <c r="O18" s="13" t="e">
        <f>#N/A</f>
        <v>#N/A</v>
      </c>
      <c r="P18" s="13" t="e">
        <f>#N/A</f>
        <v>#N/A</v>
      </c>
      <c r="S18" s="5"/>
      <c r="T18" s="5"/>
    </row>
    <row r="19" spans="1:20" x14ac:dyDescent="0.25">
      <c r="A19" s="1" t="s">
        <v>57</v>
      </c>
      <c r="B19" s="1" t="s">
        <v>78</v>
      </c>
      <c r="C19">
        <v>1001450</v>
      </c>
      <c r="D19" s="17">
        <v>80721874</v>
      </c>
      <c r="E19">
        <v>82.914028831181881</v>
      </c>
      <c r="F19" s="19">
        <v>43.200000762939503</v>
      </c>
      <c r="G19" s="21">
        <v>262831912586.53799</v>
      </c>
      <c r="H19" s="26">
        <v>3256.0184688791742</v>
      </c>
      <c r="I19" s="26">
        <v>256346567687.04645</v>
      </c>
      <c r="J19" s="28">
        <v>69813060000</v>
      </c>
      <c r="K19" s="28">
        <v>29397012000</v>
      </c>
      <c r="L19" s="13">
        <f t="shared" si="0"/>
        <v>99210072000</v>
      </c>
      <c r="M19" s="13">
        <f t="shared" si="1"/>
        <v>-40416048000</v>
      </c>
      <c r="N19" s="13" t="e">
        <f>#N/A</f>
        <v>#N/A</v>
      </c>
      <c r="O19" s="13" t="e">
        <f>#N/A</f>
        <v>#N/A</v>
      </c>
      <c r="P19" s="13" t="e">
        <f>#N/A</f>
        <v>#N/A</v>
      </c>
    </row>
    <row r="20" spans="1:20" x14ac:dyDescent="0.25">
      <c r="A20" s="1" t="s">
        <v>56</v>
      </c>
      <c r="B20" s="1" t="s">
        <v>79</v>
      </c>
      <c r="C20">
        <v>28050</v>
      </c>
      <c r="D20" s="17">
        <v>736296</v>
      </c>
      <c r="E20">
        <v>25.676042780748663</v>
      </c>
      <c r="F20" s="19">
        <v>80.099998474121094</v>
      </c>
      <c r="G20" s="21">
        <v>17697394251.213501</v>
      </c>
      <c r="H20" s="26">
        <v>24035.706089960378</v>
      </c>
      <c r="I20" s="26">
        <v>11051394251.213472</v>
      </c>
      <c r="J20" s="28">
        <v>6000000000</v>
      </c>
      <c r="K20" s="28">
        <v>15500000000</v>
      </c>
      <c r="L20" s="13">
        <f t="shared" si="0"/>
        <v>21500000000</v>
      </c>
      <c r="M20" s="13">
        <f t="shared" si="1"/>
        <v>9500000000</v>
      </c>
      <c r="N20" s="13" t="e">
        <f>#N/A</f>
        <v>#N/A</v>
      </c>
      <c r="O20" s="13" t="e">
        <f>#N/A</f>
        <v>#N/A</v>
      </c>
      <c r="P20" s="13" t="e">
        <f>#N/A</f>
        <v>#N/A</v>
      </c>
    </row>
    <row r="21" spans="1:20" x14ac:dyDescent="0.25">
      <c r="A21" s="1" t="s">
        <v>47</v>
      </c>
      <c r="B21" s="1" t="s">
        <v>80</v>
      </c>
      <c r="C21">
        <v>117600</v>
      </c>
      <c r="D21" s="17">
        <v>6130922</v>
      </c>
      <c r="E21">
        <v>53.616633663366336</v>
      </c>
      <c r="F21" s="19">
        <v>78.099998474121094</v>
      </c>
      <c r="G21" s="21">
        <v>3091837398.3739839</v>
      </c>
      <c r="H21" s="26">
        <v>504.30219115069218</v>
      </c>
      <c r="I21" s="26">
        <v>3063919793.836091</v>
      </c>
      <c r="J21" s="28">
        <v>950000000</v>
      </c>
      <c r="K21" s="28">
        <v>470000000</v>
      </c>
      <c r="L21" s="13">
        <f t="shared" si="0"/>
        <v>1420000000</v>
      </c>
      <c r="M21" s="13">
        <f t="shared" si="1"/>
        <v>-480000000</v>
      </c>
      <c r="N21" s="13" t="e">
        <f>#N/A</f>
        <v>#N/A</v>
      </c>
      <c r="O21" s="13" t="e">
        <f>#N/A</f>
        <v>#N/A</v>
      </c>
      <c r="P21" s="13" t="e">
        <f>#N/A</f>
        <v>#N/A</v>
      </c>
    </row>
    <row r="22" spans="1:20" x14ac:dyDescent="0.25">
      <c r="A22" s="1" t="s">
        <v>2</v>
      </c>
      <c r="B22" s="1" t="s">
        <v>81</v>
      </c>
      <c r="C22">
        <v>1104300</v>
      </c>
      <c r="D22" s="17">
        <v>91728849</v>
      </c>
      <c r="E22">
        <v>84.734262000000001</v>
      </c>
      <c r="F22" s="19">
        <v>79.199996948242202</v>
      </c>
      <c r="G22" s="21">
        <v>41605361646.059387</v>
      </c>
      <c r="H22" s="26">
        <v>453.56899273923506</v>
      </c>
      <c r="I22" s="26">
        <v>41511388821.58567</v>
      </c>
      <c r="J22" s="28">
        <v>12000000000</v>
      </c>
      <c r="K22" s="28">
        <v>3000000000</v>
      </c>
      <c r="L22" s="13">
        <f t="shared" si="0"/>
        <v>15000000000</v>
      </c>
      <c r="M22" s="13">
        <f t="shared" si="1"/>
        <v>-9000000000</v>
      </c>
      <c r="N22" s="13" t="e">
        <f>#N/A</f>
        <v>#N/A</v>
      </c>
      <c r="O22" s="13" t="e">
        <f>#N/A</f>
        <v>#N/A</v>
      </c>
      <c r="P22" s="13" t="e">
        <f>#N/A</f>
        <v>#N/A</v>
      </c>
    </row>
    <row r="23" spans="1:20" x14ac:dyDescent="0.25">
      <c r="A23" s="1" t="s">
        <v>46</v>
      </c>
      <c r="B23" s="1" t="s">
        <v>82</v>
      </c>
      <c r="C23">
        <v>267670</v>
      </c>
      <c r="D23" s="17">
        <v>1632572</v>
      </c>
      <c r="E23">
        <v>5.9543679900648119</v>
      </c>
      <c r="F23" s="19">
        <v>48.200000762939503</v>
      </c>
      <c r="G23" s="21">
        <v>18377083881.005505</v>
      </c>
      <c r="H23" s="26">
        <v>11256.522763471077</v>
      </c>
      <c r="I23" s="26">
        <v>16428083881.005505</v>
      </c>
      <c r="J23" s="28">
        <v>3900000000</v>
      </c>
      <c r="K23" s="28">
        <v>12000000000</v>
      </c>
      <c r="L23" s="13">
        <f t="shared" si="0"/>
        <v>15900000000</v>
      </c>
      <c r="M23" s="13">
        <f t="shared" si="1"/>
        <v>8100000000</v>
      </c>
      <c r="N23" s="13" t="e">
        <f>#N/A</f>
        <v>#N/A</v>
      </c>
      <c r="O23" s="13" t="e">
        <f>#N/A</f>
        <v>#N/A</v>
      </c>
      <c r="P23" s="13" t="e">
        <f>#N/A</f>
        <v>#N/A</v>
      </c>
    </row>
    <row r="24" spans="1:20" x14ac:dyDescent="0.25">
      <c r="A24" s="1" t="s">
        <v>44</v>
      </c>
      <c r="B24" s="1" t="s">
        <v>83</v>
      </c>
      <c r="C24">
        <v>11300</v>
      </c>
      <c r="D24" s="17">
        <v>1791225</v>
      </c>
      <c r="E24">
        <v>175.50424901185769</v>
      </c>
      <c r="F24" s="19">
        <v>71.5</v>
      </c>
      <c r="G24" s="21">
        <v>917292053.02962625</v>
      </c>
      <c r="H24" s="26">
        <v>512.10319922378608</v>
      </c>
      <c r="I24" s="26">
        <v>874454684.67959988</v>
      </c>
      <c r="J24" s="28">
        <v>380000000</v>
      </c>
      <c r="K24" s="28">
        <v>100000000</v>
      </c>
      <c r="L24" s="13">
        <f t="shared" si="0"/>
        <v>480000000</v>
      </c>
      <c r="M24" s="13">
        <f t="shared" si="1"/>
        <v>-280000000</v>
      </c>
      <c r="N24" s="13" t="e">
        <f>#N/A</f>
        <v>#N/A</v>
      </c>
      <c r="O24" s="13" t="e">
        <f>#N/A</f>
        <v>#N/A</v>
      </c>
      <c r="P24" s="13" t="e">
        <f>#N/A</f>
        <v>#N/A</v>
      </c>
    </row>
    <row r="25" spans="1:20" x14ac:dyDescent="0.25">
      <c r="A25" s="1" t="s">
        <v>26</v>
      </c>
      <c r="B25" s="1" t="s">
        <v>84</v>
      </c>
      <c r="C25">
        <v>238540</v>
      </c>
      <c r="D25" s="17">
        <v>25366462</v>
      </c>
      <c r="E25">
        <v>109.72055902258944</v>
      </c>
      <c r="F25" s="19">
        <v>66.699996948242202</v>
      </c>
      <c r="G25" s="21">
        <v>40710781538.575691</v>
      </c>
      <c r="H25" s="26">
        <v>1604.9057822322914</v>
      </c>
      <c r="I25" s="26">
        <v>38564292940.073616</v>
      </c>
      <c r="J25" s="28">
        <v>18000000000</v>
      </c>
      <c r="K25" s="28">
        <v>12000000000</v>
      </c>
      <c r="L25" s="13">
        <f t="shared" si="0"/>
        <v>30000000000</v>
      </c>
      <c r="M25" s="13">
        <f t="shared" si="1"/>
        <v>-6000000000</v>
      </c>
      <c r="N25" s="13" t="e">
        <f>#N/A</f>
        <v>#N/A</v>
      </c>
      <c r="O25" s="13" t="e">
        <f>#N/A</f>
        <v>#N/A</v>
      </c>
      <c r="P25" s="13" t="e">
        <f>#N/A</f>
        <v>#N/A</v>
      </c>
    </row>
    <row r="26" spans="1:20" x14ac:dyDescent="0.25">
      <c r="A26" s="1" t="s">
        <v>4</v>
      </c>
      <c r="B26" s="1" t="s">
        <v>85</v>
      </c>
      <c r="C26">
        <v>245860</v>
      </c>
      <c r="D26" s="17">
        <v>11451273</v>
      </c>
      <c r="E26">
        <v>41.599413967117044</v>
      </c>
      <c r="F26" s="19">
        <v>69.599998474121094</v>
      </c>
      <c r="G26" s="21">
        <v>5631621297.8898001</v>
      </c>
      <c r="H26" s="26">
        <v>491.78997810023395</v>
      </c>
      <c r="I26" s="26">
        <v>5202056575.2582922</v>
      </c>
      <c r="J26" s="28">
        <v>2300000000</v>
      </c>
      <c r="K26" s="28">
        <v>1400000000</v>
      </c>
      <c r="L26" s="13">
        <f t="shared" si="0"/>
        <v>3700000000</v>
      </c>
      <c r="M26" s="13">
        <f t="shared" si="1"/>
        <v>-900000000</v>
      </c>
      <c r="N26" s="13" t="e">
        <f>#N/A</f>
        <v>#N/A</v>
      </c>
      <c r="O26" s="13" t="e">
        <f>#N/A</f>
        <v>#N/A</v>
      </c>
      <c r="P26" s="13" t="e">
        <f>#N/A</f>
        <v>#N/A</v>
      </c>
    </row>
    <row r="27" spans="1:20" x14ac:dyDescent="0.25">
      <c r="A27" s="1" t="s">
        <v>52</v>
      </c>
      <c r="B27" s="1" t="s">
        <v>86</v>
      </c>
      <c r="C27">
        <v>36130</v>
      </c>
      <c r="D27" s="17">
        <v>1663558</v>
      </c>
      <c r="E27">
        <v>55.016394025604555</v>
      </c>
      <c r="F27" s="19">
        <v>67.699996948242202</v>
      </c>
      <c r="G27" s="21">
        <v>822321032.4053179</v>
      </c>
      <c r="H27" s="26">
        <v>494.31461506320665</v>
      </c>
      <c r="I27" s="26">
        <v>821452488.17818964</v>
      </c>
      <c r="J27" s="28">
        <v>250000000</v>
      </c>
      <c r="K27" s="28">
        <v>130000000</v>
      </c>
      <c r="L27" s="13">
        <f t="shared" si="0"/>
        <v>380000000</v>
      </c>
      <c r="M27" s="13">
        <f t="shared" si="1"/>
        <v>-120000000</v>
      </c>
      <c r="N27" s="13" t="e">
        <f>#N/A</f>
        <v>#N/A</v>
      </c>
      <c r="O27" s="13" t="e">
        <f>#N/A</f>
        <v>#N/A</v>
      </c>
      <c r="P27" s="13" t="e">
        <f>#N/A</f>
        <v>#N/A</v>
      </c>
    </row>
    <row r="28" spans="1:20" x14ac:dyDescent="0.25">
      <c r="A28" s="1" t="s">
        <v>17</v>
      </c>
      <c r="B28" s="1" t="s">
        <v>87</v>
      </c>
      <c r="C28">
        <v>580370</v>
      </c>
      <c r="D28" s="17">
        <v>43178141</v>
      </c>
      <c r="E28">
        <v>73.109828864602733</v>
      </c>
      <c r="F28" s="19">
        <v>60.900001525878899</v>
      </c>
      <c r="G28" s="21">
        <v>40697163224.251884</v>
      </c>
      <c r="H28" s="26">
        <v>942.54088484846727</v>
      </c>
      <c r="I28" s="26">
        <v>40526595757.941231</v>
      </c>
      <c r="J28" s="28">
        <v>16289834561</v>
      </c>
      <c r="K28" s="28">
        <v>6127069977</v>
      </c>
      <c r="L28" s="13">
        <f t="shared" si="0"/>
        <v>22416904538</v>
      </c>
      <c r="M28" s="13">
        <f t="shared" si="1"/>
        <v>-10162764584</v>
      </c>
      <c r="N28" s="13" t="e">
        <f>#N/A</f>
        <v>#N/A</v>
      </c>
      <c r="O28" s="13" t="e">
        <f>#N/A</f>
        <v>#N/A</v>
      </c>
      <c r="P28" s="13" t="e">
        <f>#N/A</f>
        <v>#N/A</v>
      </c>
    </row>
    <row r="29" spans="1:20" x14ac:dyDescent="0.25">
      <c r="A29" s="1" t="s">
        <v>59</v>
      </c>
      <c r="B29" s="1" t="s">
        <v>88</v>
      </c>
      <c r="C29">
        <v>30360</v>
      </c>
      <c r="D29" s="17">
        <v>2051545</v>
      </c>
      <c r="E29">
        <v>72.260968379446638</v>
      </c>
      <c r="F29" s="19">
        <v>48.400001525878899</v>
      </c>
      <c r="G29" s="21">
        <v>2447573299.4777741</v>
      </c>
      <c r="H29" s="26">
        <v>1193.0390508020903</v>
      </c>
      <c r="I29" s="26">
        <v>2751691392.1964836</v>
      </c>
      <c r="J29" s="28">
        <v>2600000000</v>
      </c>
      <c r="K29" s="28">
        <v>1100000000</v>
      </c>
      <c r="L29" s="13">
        <f t="shared" si="0"/>
        <v>3700000000</v>
      </c>
      <c r="M29" s="13">
        <f t="shared" si="1"/>
        <v>-1500000000</v>
      </c>
      <c r="N29" s="13" t="e">
        <f>#N/A</f>
        <v>#N/A</v>
      </c>
      <c r="O29" s="13" t="e">
        <f>#N/A</f>
        <v>#N/A</v>
      </c>
      <c r="P29" s="13" t="e">
        <f>#N/A</f>
        <v>#N/A</v>
      </c>
    </row>
    <row r="30" spans="1:20" x14ac:dyDescent="0.25">
      <c r="A30" s="1" t="s">
        <v>30</v>
      </c>
      <c r="B30" s="1" t="s">
        <v>89</v>
      </c>
      <c r="C30">
        <v>111370</v>
      </c>
      <c r="D30" s="17">
        <v>4190435</v>
      </c>
      <c r="E30">
        <v>42.863081395348836</v>
      </c>
      <c r="F30" s="19">
        <v>59.200000762939503</v>
      </c>
      <c r="G30" s="21">
        <v>1733823552.7091379</v>
      </c>
      <c r="H30" s="26">
        <v>413.75741485290621</v>
      </c>
      <c r="I30" s="26">
        <v>1581523552.7091417</v>
      </c>
      <c r="J30" s="28">
        <v>1065600000</v>
      </c>
      <c r="K30" s="28">
        <v>459400000</v>
      </c>
      <c r="L30" s="13">
        <f t="shared" si="0"/>
        <v>1525000000</v>
      </c>
      <c r="M30" s="13">
        <f t="shared" si="1"/>
        <v>-606200000</v>
      </c>
      <c r="N30" s="13" t="e">
        <f>#N/A</f>
        <v>#N/A</v>
      </c>
      <c r="O30" s="13" t="e">
        <f>#N/A</f>
        <v>#N/A</v>
      </c>
      <c r="P30" s="13" t="e">
        <f>#N/A</f>
        <v>#N/A</v>
      </c>
    </row>
    <row r="31" spans="1:20" x14ac:dyDescent="0.25">
      <c r="A31" s="1" t="s">
        <v>9</v>
      </c>
      <c r="B31" s="1" t="s">
        <v>90</v>
      </c>
      <c r="C31">
        <v>1759540</v>
      </c>
      <c r="D31" s="17">
        <v>6154623</v>
      </c>
      <c r="E31">
        <v>3.6502563169919409</v>
      </c>
      <c r="F31" s="19">
        <v>48.400001525878899</v>
      </c>
      <c r="G31" s="6">
        <v>62360446570.972885</v>
      </c>
      <c r="H31" s="6">
        <v>9957.4904063992035</v>
      </c>
      <c r="I31" s="9">
        <v>61985446570.972885</v>
      </c>
      <c r="J31" s="28">
        <v>23000000000</v>
      </c>
      <c r="K31" s="28">
        <v>59000000000</v>
      </c>
      <c r="L31" s="13">
        <f t="shared" si="0"/>
        <v>82000000000</v>
      </c>
      <c r="M31" s="13">
        <f t="shared" si="1"/>
        <v>36000000000</v>
      </c>
      <c r="N31" s="13" t="e">
        <f>#N/A</f>
        <v>#N/A</v>
      </c>
      <c r="O31" s="13" t="e">
        <f>#N/A</f>
        <v>#N/A</v>
      </c>
      <c r="P31" s="13" t="e">
        <f>#N/A</f>
        <v>#N/A</v>
      </c>
    </row>
    <row r="32" spans="1:20" x14ac:dyDescent="0.25">
      <c r="A32" s="1" t="s">
        <v>42</v>
      </c>
      <c r="B32" s="1" t="s">
        <v>91</v>
      </c>
      <c r="C32">
        <v>587040</v>
      </c>
      <c r="D32" s="17">
        <v>22293914</v>
      </c>
      <c r="E32">
        <v>36.652912955256731</v>
      </c>
      <c r="F32" s="19">
        <v>85.5</v>
      </c>
      <c r="G32" s="22">
        <v>9975124872.4050045</v>
      </c>
      <c r="H32" s="25">
        <v>447.4371289135234</v>
      </c>
      <c r="I32" s="25">
        <v>9685959196.4201908</v>
      </c>
      <c r="J32" s="28">
        <v>3050000000</v>
      </c>
      <c r="K32" s="28">
        <v>1500000000</v>
      </c>
      <c r="L32" s="13">
        <f t="shared" si="0"/>
        <v>4550000000</v>
      </c>
      <c r="M32" s="13">
        <f t="shared" si="1"/>
        <v>-1550000000</v>
      </c>
      <c r="N32" s="13" t="e">
        <f>#N/A</f>
        <v>#N/A</v>
      </c>
      <c r="O32" s="13" t="e">
        <f>#N/A</f>
        <v>#N/A</v>
      </c>
      <c r="P32" s="13" t="e">
        <f>#N/A</f>
        <v>#N/A</v>
      </c>
    </row>
    <row r="33" spans="1:16" x14ac:dyDescent="0.25">
      <c r="A33" s="1" t="s">
        <v>29</v>
      </c>
      <c r="B33" s="1" t="s">
        <v>92</v>
      </c>
      <c r="C33">
        <v>118480</v>
      </c>
      <c r="D33" s="17">
        <v>15906483</v>
      </c>
      <c r="E33">
        <v>163.14051760712769</v>
      </c>
      <c r="F33" s="19">
        <v>76.699996948242202</v>
      </c>
      <c r="G33" s="22">
        <v>4263794983.9006033</v>
      </c>
      <c r="H33" s="25">
        <v>268.05391134549376</v>
      </c>
      <c r="I33" s="25">
        <v>4139024527.654192</v>
      </c>
      <c r="J33" s="28">
        <v>2350000000</v>
      </c>
      <c r="K33" s="28">
        <v>1300000000</v>
      </c>
      <c r="L33" s="13">
        <f t="shared" si="0"/>
        <v>3650000000</v>
      </c>
      <c r="M33" s="13">
        <f t="shared" si="1"/>
        <v>-1050000000</v>
      </c>
      <c r="N33" s="13" t="e">
        <f>#N/A</f>
        <v>#N/A</v>
      </c>
      <c r="O33" s="13" t="e">
        <f>#N/A</f>
        <v>#N/A</v>
      </c>
      <c r="P33" s="13" t="e">
        <f>#N/A</f>
        <v>#N/A</v>
      </c>
    </row>
    <row r="34" spans="1:16" x14ac:dyDescent="0.25">
      <c r="A34" s="1" t="s">
        <v>31</v>
      </c>
      <c r="B34" s="1" t="s">
        <v>93</v>
      </c>
      <c r="C34">
        <v>1240190</v>
      </c>
      <c r="D34" s="17">
        <v>14853572</v>
      </c>
      <c r="E34">
        <v>12.981206205590933</v>
      </c>
      <c r="F34" s="19">
        <v>60.599998474121101</v>
      </c>
      <c r="G34" s="22">
        <v>10308146675.949753</v>
      </c>
      <c r="H34" s="25">
        <v>693.98436119943085</v>
      </c>
      <c r="I34" s="25">
        <v>9807674099.0021858</v>
      </c>
      <c r="J34" s="28">
        <v>2950000000</v>
      </c>
      <c r="K34" s="28">
        <v>2150000000</v>
      </c>
      <c r="L34" s="13">
        <f t="shared" si="0"/>
        <v>5100000000</v>
      </c>
      <c r="M34" s="13">
        <f t="shared" si="1"/>
        <v>-800000000</v>
      </c>
      <c r="N34" s="13" t="e">
        <f>#N/A</f>
        <v>#N/A</v>
      </c>
      <c r="O34" s="13" t="e">
        <f>#N/A</f>
        <v>#N/A</v>
      </c>
      <c r="P34" s="13" t="e">
        <f>#N/A</f>
        <v>#N/A</v>
      </c>
    </row>
    <row r="35" spans="1:16" x14ac:dyDescent="0.25">
      <c r="A35" s="1" t="s">
        <v>60</v>
      </c>
      <c r="B35" s="1" t="s">
        <v>94</v>
      </c>
      <c r="C35">
        <v>1030700</v>
      </c>
      <c r="D35" s="17">
        <v>3796141</v>
      </c>
      <c r="E35">
        <v>3.4360531677500727</v>
      </c>
      <c r="F35" s="19">
        <v>37.099998474121101</v>
      </c>
      <c r="G35" s="22">
        <v>4199051817.0587621</v>
      </c>
      <c r="H35" s="25">
        <v>1106.1369472468916</v>
      </c>
      <c r="I35" s="25">
        <v>4066290766.8699007</v>
      </c>
      <c r="J35" s="28">
        <v>2800000000</v>
      </c>
      <c r="K35" s="28">
        <v>2500000000</v>
      </c>
      <c r="L35" s="13">
        <f t="shared" si="0"/>
        <v>5300000000</v>
      </c>
      <c r="M35" s="13">
        <f t="shared" si="1"/>
        <v>-300000000</v>
      </c>
      <c r="N35" s="13" t="e">
        <f>#N/A</f>
        <v>#N/A</v>
      </c>
      <c r="O35" s="13" t="e">
        <f>#N/A</f>
        <v>#N/A</v>
      </c>
      <c r="P35" s="13" t="e">
        <f>#N/A</f>
        <v>#N/A</v>
      </c>
    </row>
    <row r="36" spans="1:16" x14ac:dyDescent="0.25">
      <c r="A36" s="1" t="s">
        <v>23</v>
      </c>
      <c r="B36" s="1" t="s">
        <v>95</v>
      </c>
      <c r="C36">
        <v>2040</v>
      </c>
      <c r="D36" s="17">
        <v>1291456</v>
      </c>
      <c r="E36">
        <v>633.52266009852212</v>
      </c>
      <c r="F36" s="19">
        <v>54</v>
      </c>
      <c r="G36" s="22">
        <v>10486037633.994017</v>
      </c>
      <c r="H36" s="25">
        <v>8119.5469562989501</v>
      </c>
      <c r="I36" s="25">
        <v>10597873091.469934</v>
      </c>
      <c r="J36" s="28">
        <v>5200000000</v>
      </c>
      <c r="K36" s="28">
        <v>2650000000</v>
      </c>
      <c r="L36" s="13">
        <f t="shared" si="0"/>
        <v>7850000000</v>
      </c>
      <c r="M36" s="13">
        <f t="shared" si="1"/>
        <v>-2550000000</v>
      </c>
      <c r="N36" s="13" t="e">
        <f>#N/A</f>
        <v>#N/A</v>
      </c>
      <c r="O36" s="13" t="e">
        <f>#N/A</f>
        <v>#N/A</v>
      </c>
      <c r="P36" s="13" t="e">
        <f>#N/A</f>
        <v>#N/A</v>
      </c>
    </row>
    <row r="37" spans="1:16" x14ac:dyDescent="0.25">
      <c r="A37" s="1" t="s">
        <v>40</v>
      </c>
      <c r="B37" s="1" t="s">
        <v>96</v>
      </c>
      <c r="C37">
        <v>446550</v>
      </c>
      <c r="D37" s="17">
        <v>32521143</v>
      </c>
      <c r="E37">
        <v>72.312287698857276</v>
      </c>
      <c r="F37" s="19">
        <v>45.799999237060497</v>
      </c>
      <c r="G37" s="22">
        <v>95981572517.167068</v>
      </c>
      <c r="H37" s="25">
        <v>2902.3299575527499</v>
      </c>
      <c r="I37" s="25">
        <v>93084169556.021255</v>
      </c>
      <c r="J37" s="28">
        <v>44255633033</v>
      </c>
      <c r="K37" s="28">
        <v>21254832656</v>
      </c>
      <c r="L37" s="13">
        <f t="shared" si="0"/>
        <v>65510465689</v>
      </c>
      <c r="M37" s="13">
        <f t="shared" si="1"/>
        <v>-23000800377</v>
      </c>
      <c r="N37" s="13" t="e">
        <f>#N/A</f>
        <v>#N/A</v>
      </c>
      <c r="O37" s="13" t="e">
        <f>#N/A</f>
        <v>#N/A</v>
      </c>
      <c r="P37" s="13" t="e">
        <f>#N/A</f>
        <v>#N/A</v>
      </c>
    </row>
    <row r="38" spans="1:16" x14ac:dyDescent="0.25">
      <c r="A38" s="1" t="s">
        <v>10</v>
      </c>
      <c r="B38" s="1" t="s">
        <v>97</v>
      </c>
      <c r="C38">
        <v>799380</v>
      </c>
      <c r="D38" s="17">
        <v>25203395</v>
      </c>
      <c r="E38">
        <v>30.430209313563417</v>
      </c>
      <c r="F38" s="19">
        <v>78</v>
      </c>
      <c r="G38" s="22">
        <v>14243717484.463478</v>
      </c>
      <c r="H38" s="25">
        <v>565.1507459397227</v>
      </c>
      <c r="I38" s="25">
        <v>14203254275.731607</v>
      </c>
      <c r="J38" s="28">
        <v>6800000000</v>
      </c>
      <c r="K38" s="28">
        <v>4100000000</v>
      </c>
      <c r="L38" s="13">
        <f t="shared" si="0"/>
        <v>10900000000</v>
      </c>
      <c r="M38" s="13">
        <f t="shared" si="1"/>
        <v>-2700000000</v>
      </c>
      <c r="N38" s="13" t="e">
        <f>#N/A</f>
        <v>#N/A</v>
      </c>
      <c r="O38" s="13" t="e">
        <f>#N/A</f>
        <v>#N/A</v>
      </c>
      <c r="P38" s="13" t="e">
        <f>#N/A</f>
        <v>#N/A</v>
      </c>
    </row>
    <row r="39" spans="1:16" x14ac:dyDescent="0.25">
      <c r="A39" s="1" t="s">
        <v>53</v>
      </c>
      <c r="B39" s="1" t="s">
        <v>98</v>
      </c>
      <c r="C39">
        <v>824290</v>
      </c>
      <c r="D39" s="17">
        <v>2259393</v>
      </c>
      <c r="E39">
        <v>2.8228254928397041</v>
      </c>
      <c r="F39" s="19">
        <v>48.799999237060497</v>
      </c>
      <c r="G39" s="22">
        <v>13072278942.987045</v>
      </c>
      <c r="H39" s="25">
        <v>5785.748182360061</v>
      </c>
      <c r="I39" s="25">
        <v>12715758880.867081</v>
      </c>
      <c r="J39" s="28">
        <v>6750000000</v>
      </c>
      <c r="K39" s="28">
        <v>4100000000</v>
      </c>
      <c r="L39" s="13">
        <f t="shared" si="0"/>
        <v>10850000000</v>
      </c>
      <c r="M39" s="13">
        <f t="shared" si="1"/>
        <v>-2650000000</v>
      </c>
      <c r="N39" s="13" t="e">
        <f>#N/A</f>
        <v>#N/A</v>
      </c>
      <c r="O39" s="13" t="e">
        <f>#N/A</f>
        <v>#N/A</v>
      </c>
      <c r="P39" s="13" t="e">
        <f>#N/A</f>
        <v>#N/A</v>
      </c>
    </row>
    <row r="40" spans="1:16" x14ac:dyDescent="0.25">
      <c r="A40" s="1" t="s">
        <v>34</v>
      </c>
      <c r="B40" s="1" t="s">
        <v>99</v>
      </c>
      <c r="C40">
        <v>1267000</v>
      </c>
      <c r="D40" s="17">
        <v>17157042</v>
      </c>
      <c r="E40">
        <v>12.685714060156311</v>
      </c>
      <c r="F40" s="19">
        <v>61.400001525878899</v>
      </c>
      <c r="G40" s="22">
        <v>6773185511.267271</v>
      </c>
      <c r="H40" s="25">
        <v>394.77583089598261</v>
      </c>
      <c r="I40" s="25">
        <v>6656326825.438364</v>
      </c>
      <c r="J40" s="28">
        <v>2900000000</v>
      </c>
      <c r="K40" s="28">
        <v>1500000000</v>
      </c>
      <c r="L40" s="13">
        <f t="shared" si="0"/>
        <v>4400000000</v>
      </c>
      <c r="M40" s="13">
        <f t="shared" si="1"/>
        <v>-1400000000</v>
      </c>
      <c r="N40" s="13" t="e">
        <f>#N/A</f>
        <v>#N/A</v>
      </c>
      <c r="O40" s="13" t="e">
        <f>#N/A</f>
        <v>#N/A</v>
      </c>
      <c r="P40" s="13" t="e">
        <f>#N/A</f>
        <v>#N/A</v>
      </c>
    </row>
    <row r="41" spans="1:16" x14ac:dyDescent="0.25">
      <c r="A41" s="1" t="s">
        <v>27</v>
      </c>
      <c r="B41" s="1" t="s">
        <v>100</v>
      </c>
      <c r="C41">
        <v>923770</v>
      </c>
      <c r="D41" s="17">
        <v>168833776</v>
      </c>
      <c r="E41">
        <v>178.38832745918288</v>
      </c>
      <c r="F41" s="19">
        <v>51.700000762939503</v>
      </c>
      <c r="G41" s="22">
        <v>262597405487.82233</v>
      </c>
      <c r="H41" s="25">
        <v>1555.3606139083352</v>
      </c>
      <c r="I41" s="25">
        <v>241297405487.82214</v>
      </c>
      <c r="J41" s="28">
        <v>51000000000</v>
      </c>
      <c r="K41" s="28">
        <v>114000000000</v>
      </c>
      <c r="L41" s="13">
        <f t="shared" si="0"/>
        <v>165000000000</v>
      </c>
      <c r="M41" s="13">
        <f t="shared" si="1"/>
        <v>63000000000</v>
      </c>
      <c r="N41" s="13" t="e">
        <f>#N/A</f>
        <v>#N/A</v>
      </c>
      <c r="O41" s="13" t="e">
        <f>#N/A</f>
        <v>#N/A</v>
      </c>
      <c r="P41" s="13" t="e">
        <f>#N/A</f>
        <v>#N/A</v>
      </c>
    </row>
    <row r="42" spans="1:16" x14ac:dyDescent="0.25">
      <c r="A42" s="1" t="s">
        <v>14</v>
      </c>
      <c r="B42" s="1" t="s">
        <v>101</v>
      </c>
      <c r="C42">
        <v>26340</v>
      </c>
      <c r="D42" s="17">
        <v>11457801</v>
      </c>
      <c r="E42">
        <v>443.57316578840698</v>
      </c>
      <c r="F42" s="19">
        <v>85.5</v>
      </c>
      <c r="G42" s="22">
        <v>7103000861.2066879</v>
      </c>
      <c r="H42" s="25">
        <v>619.92705766199708</v>
      </c>
      <c r="I42" s="25">
        <v>7029183823.126112</v>
      </c>
      <c r="J42" s="28">
        <v>2000000000</v>
      </c>
      <c r="K42" s="28">
        <v>470000000</v>
      </c>
      <c r="L42" s="13">
        <f t="shared" si="0"/>
        <v>2470000000</v>
      </c>
      <c r="M42" s="13">
        <f t="shared" si="1"/>
        <v>-1530000000</v>
      </c>
      <c r="N42" s="13" t="e">
        <f>#N/A</f>
        <v>#N/A</v>
      </c>
      <c r="O42" s="13" t="e">
        <f>#N/A</f>
        <v>#N/A</v>
      </c>
      <c r="P42" s="13" t="e">
        <f>#N/A</f>
        <v>#N/A</v>
      </c>
    </row>
    <row r="43" spans="1:16" x14ac:dyDescent="0.25">
      <c r="A43" s="1" t="s">
        <v>11</v>
      </c>
      <c r="B43" s="1" t="s">
        <v>102</v>
      </c>
      <c r="C43">
        <v>960</v>
      </c>
      <c r="D43" s="17">
        <v>188098</v>
      </c>
      <c r="E43">
        <v>175.54791666666668</v>
      </c>
      <c r="F43" s="19"/>
      <c r="G43" s="22">
        <v>263398378.00084782</v>
      </c>
      <c r="H43" s="25">
        <v>1400.325245355335</v>
      </c>
      <c r="I43" s="25">
        <v>261100461.13138899</v>
      </c>
      <c r="J43" s="28">
        <v>140000000</v>
      </c>
      <c r="K43" s="28">
        <v>11000000</v>
      </c>
      <c r="L43" s="13">
        <f t="shared" si="0"/>
        <v>151000000</v>
      </c>
      <c r="M43" s="13">
        <f t="shared" si="1"/>
        <v>-129000000</v>
      </c>
      <c r="N43" s="13" t="e">
        <f>#N/A</f>
        <v>#N/A</v>
      </c>
      <c r="O43" s="13" t="e">
        <f>#N/A</f>
        <v>#N/A</v>
      </c>
      <c r="P43" s="13" t="e">
        <f>#N/A</f>
        <v>#N/A</v>
      </c>
    </row>
    <row r="44" spans="1:16" x14ac:dyDescent="0.25">
      <c r="A44" s="1" t="s">
        <v>37</v>
      </c>
      <c r="B44" s="1" t="s">
        <v>103</v>
      </c>
      <c r="C44">
        <v>196720</v>
      </c>
      <c r="D44" s="17">
        <v>13726021</v>
      </c>
      <c r="E44">
        <v>66.314631486002185</v>
      </c>
      <c r="F44" s="19">
        <v>68.900001525878906</v>
      </c>
      <c r="G44" s="22">
        <v>14045759802.381994</v>
      </c>
      <c r="H44" s="25">
        <v>1023.2943547428636</v>
      </c>
      <c r="I44" s="25">
        <v>13865417025.498301</v>
      </c>
      <c r="J44" s="28">
        <v>6440000000</v>
      </c>
      <c r="K44" s="28">
        <v>2510000000</v>
      </c>
      <c r="L44" s="13">
        <f t="shared" si="0"/>
        <v>8950000000</v>
      </c>
      <c r="M44" s="13">
        <f t="shared" si="1"/>
        <v>-3930000000</v>
      </c>
      <c r="N44" s="13" t="e">
        <f>#N/A</f>
        <v>#N/A</v>
      </c>
      <c r="O44" s="13" t="e">
        <f>#N/A</f>
        <v>#N/A</v>
      </c>
      <c r="P44" s="13" t="e">
        <f>#N/A</f>
        <v>#N/A</v>
      </c>
    </row>
    <row r="45" spans="1:16" x14ac:dyDescent="0.25">
      <c r="A45" s="1" t="s">
        <v>51</v>
      </c>
      <c r="B45" s="1" t="s">
        <v>104</v>
      </c>
      <c r="C45">
        <v>460</v>
      </c>
      <c r="D45" s="17">
        <v>87784.907516445106</v>
      </c>
      <c r="E45">
        <v>186.95652173913044</v>
      </c>
      <c r="F45" s="19"/>
      <c r="G45" s="22">
        <v>1128753720.6293929</v>
      </c>
      <c r="H45" s="25">
        <v>12858.175198486582</v>
      </c>
      <c r="I45" s="25">
        <v>1086825210.4471478</v>
      </c>
      <c r="J45" s="28">
        <v>800000000</v>
      </c>
      <c r="K45" s="28">
        <v>496609088</v>
      </c>
      <c r="L45" s="13">
        <f t="shared" si="0"/>
        <v>1296609088</v>
      </c>
      <c r="M45" s="13">
        <f t="shared" si="1"/>
        <v>-303390912</v>
      </c>
      <c r="N45" s="13" t="e">
        <f>#N/A</f>
        <v>#N/A</v>
      </c>
      <c r="O45" s="13" t="e">
        <f>#N/A</f>
        <v>#N/A</v>
      </c>
      <c r="P45" s="13" t="e">
        <f>#N/A</f>
        <v>#N/A</v>
      </c>
    </row>
    <row r="46" spans="1:16" x14ac:dyDescent="0.25">
      <c r="A46" s="1" t="s">
        <v>12</v>
      </c>
      <c r="B46" s="1" t="s">
        <v>105</v>
      </c>
      <c r="C46">
        <v>71740</v>
      </c>
      <c r="D46" s="17">
        <v>5978727</v>
      </c>
      <c r="E46">
        <v>83.740379782183751</v>
      </c>
      <c r="F46" s="19">
        <v>65</v>
      </c>
      <c r="G46" s="22">
        <v>3796030045.1376729</v>
      </c>
      <c r="H46" s="25">
        <v>634.92279295202354</v>
      </c>
      <c r="I46" s="25">
        <v>3796030045.1376729</v>
      </c>
      <c r="J46" s="28">
        <v>1750000000</v>
      </c>
      <c r="K46" s="28">
        <v>650000000</v>
      </c>
      <c r="L46" s="13">
        <f t="shared" si="0"/>
        <v>2400000000</v>
      </c>
      <c r="M46" s="13">
        <f t="shared" si="1"/>
        <v>-1100000000</v>
      </c>
      <c r="N46" s="13" t="e">
        <f>#N/A</f>
        <v>#N/A</v>
      </c>
      <c r="O46" s="13" t="e">
        <f>#N/A</f>
        <v>#N/A</v>
      </c>
      <c r="P46" s="13" t="e">
        <f>#N/A</f>
        <v>#N/A</v>
      </c>
    </row>
    <row r="47" spans="1:16" x14ac:dyDescent="0.25">
      <c r="A47" s="1" t="s">
        <v>36</v>
      </c>
      <c r="B47" s="1" t="s">
        <v>106</v>
      </c>
      <c r="C47">
        <v>637660</v>
      </c>
      <c r="D47" s="17">
        <v>10195134</v>
      </c>
      <c r="E47">
        <v>15.233960850575446</v>
      </c>
      <c r="F47" s="19">
        <v>51.799999237060497</v>
      </c>
      <c r="G47">
        <v>1070000000</v>
      </c>
      <c r="H47">
        <v>187</v>
      </c>
      <c r="I47" s="8">
        <v>1300000000</v>
      </c>
      <c r="J47">
        <v>822000000</v>
      </c>
      <c r="K47">
        <v>148000000</v>
      </c>
      <c r="L47" s="13">
        <f t="shared" si="0"/>
        <v>970000000</v>
      </c>
      <c r="M47" s="13">
        <f t="shared" si="1"/>
        <v>-674000000</v>
      </c>
      <c r="N47" s="13" t="e">
        <f>#N/A</f>
        <v>#N/A</v>
      </c>
      <c r="O47" s="13" t="e">
        <f>#N/A</f>
        <v>#N/A</v>
      </c>
      <c r="P47" s="13" t="e">
        <f>#N/A</f>
        <v>#N/A</v>
      </c>
    </row>
    <row r="48" spans="1:16" x14ac:dyDescent="0.25">
      <c r="A48" s="1" t="s">
        <v>20</v>
      </c>
      <c r="B48" s="1" t="s">
        <v>107</v>
      </c>
      <c r="C48">
        <v>1219090</v>
      </c>
      <c r="D48" s="17">
        <v>51189306.614891998</v>
      </c>
      <c r="E48">
        <v>41.700745204395389</v>
      </c>
      <c r="F48" s="19">
        <v>38.799999237060497</v>
      </c>
      <c r="G48" s="23">
        <v>384312674445.53363</v>
      </c>
      <c r="H48" s="24">
        <v>7507.6749395493734</v>
      </c>
      <c r="I48" s="24">
        <v>375785547698.40875</v>
      </c>
      <c r="J48" s="29">
        <v>122760000000</v>
      </c>
      <c r="K48" s="29">
        <v>87261433814</v>
      </c>
      <c r="L48" s="13">
        <f t="shared" si="0"/>
        <v>210021433814</v>
      </c>
      <c r="M48" s="13">
        <f t="shared" si="1"/>
        <v>-35498566186</v>
      </c>
      <c r="N48" s="13" t="e">
        <f>#N/A</f>
        <v>#N/A</v>
      </c>
      <c r="O48" s="13" t="e">
        <f>#N/A</f>
        <v>#N/A</v>
      </c>
      <c r="P48" s="13" t="e">
        <f>#N/A</f>
        <v>#N/A</v>
      </c>
    </row>
    <row r="49" spans="1:16" x14ac:dyDescent="0.25">
      <c r="A49" s="1" t="s">
        <v>6</v>
      </c>
      <c r="B49" s="1" t="s">
        <v>108</v>
      </c>
      <c r="C49">
        <v>2505810</v>
      </c>
      <c r="D49" s="17">
        <v>37195349</v>
      </c>
      <c r="E49">
        <v>14.44376473063973</v>
      </c>
      <c r="F49" s="19">
        <v>45.599998474121101</v>
      </c>
      <c r="G49" s="23">
        <v>58768800832.785866</v>
      </c>
      <c r="H49" s="24">
        <v>1580.00401697497</v>
      </c>
      <c r="I49" s="24">
        <v>56347154863.433945</v>
      </c>
      <c r="J49" s="29">
        <v>9100000000</v>
      </c>
      <c r="K49" s="29">
        <v>3100000000</v>
      </c>
      <c r="L49" s="13">
        <f t="shared" si="0"/>
        <v>12200000000</v>
      </c>
      <c r="M49" s="13">
        <f t="shared" si="1"/>
        <v>-6000000000</v>
      </c>
      <c r="N49" s="13" t="e">
        <f>#N/A</f>
        <v>#N/A</v>
      </c>
      <c r="O49" s="13" t="e">
        <f>#N/A</f>
        <v>#N/A</v>
      </c>
      <c r="P49" s="13" t="e">
        <f>#N/A</f>
        <v>#N/A</v>
      </c>
    </row>
    <row r="50" spans="1:16" x14ac:dyDescent="0.25">
      <c r="A50" s="1" t="s">
        <v>15</v>
      </c>
      <c r="B50" s="1" t="s">
        <v>109</v>
      </c>
      <c r="C50">
        <v>17360</v>
      </c>
      <c r="D50" s="17">
        <v>1230985</v>
      </c>
      <c r="E50">
        <v>62.079825581395347</v>
      </c>
      <c r="F50" s="19">
        <v>44.299999237060497</v>
      </c>
      <c r="G50" s="23">
        <v>3744472287.0708771</v>
      </c>
      <c r="H50" s="24">
        <v>3041.8504588365226</v>
      </c>
      <c r="I50" s="24">
        <v>3454329896.1798263</v>
      </c>
      <c r="J50" s="29">
        <v>1950000000</v>
      </c>
      <c r="K50" s="29">
        <v>1900000000</v>
      </c>
      <c r="L50" s="13">
        <f t="shared" si="0"/>
        <v>3850000000</v>
      </c>
      <c r="M50" s="13">
        <f t="shared" si="1"/>
        <v>-50000000</v>
      </c>
      <c r="N50" s="13" t="e">
        <f>#N/A</f>
        <v>#N/A</v>
      </c>
      <c r="O50" s="13" t="e">
        <f>#N/A</f>
        <v>#N/A</v>
      </c>
      <c r="P50" s="13" t="e">
        <f>#N/A</f>
        <v>#N/A</v>
      </c>
    </row>
    <row r="51" spans="1:16" x14ac:dyDescent="0.25">
      <c r="A51" s="1" t="s">
        <v>43</v>
      </c>
      <c r="B51" s="1" t="s">
        <v>110</v>
      </c>
      <c r="C51">
        <v>947300</v>
      </c>
      <c r="D51" s="17">
        <v>47783107</v>
      </c>
      <c r="E51">
        <v>52.177112214946938</v>
      </c>
      <c r="F51" s="19">
        <v>86.099998474121094</v>
      </c>
      <c r="G51" s="23">
        <v>28242425168.105789</v>
      </c>
      <c r="H51" s="24">
        <v>608.71589429370295</v>
      </c>
      <c r="I51" s="24">
        <v>27982697947.249958</v>
      </c>
      <c r="J51" s="29">
        <v>11114009134</v>
      </c>
      <c r="K51" s="29">
        <v>5500000000</v>
      </c>
      <c r="L51" s="13">
        <f t="shared" si="0"/>
        <v>16614009134</v>
      </c>
      <c r="M51" s="13">
        <f t="shared" si="1"/>
        <v>-5614009134</v>
      </c>
      <c r="N51" s="13" t="e">
        <f>#N/A</f>
        <v>#N/A</v>
      </c>
      <c r="O51" s="13" t="e">
        <f>#N/A</f>
        <v>#N/A</v>
      </c>
      <c r="P51" s="13" t="e">
        <f>#N/A</f>
        <v>#N/A</v>
      </c>
    </row>
    <row r="52" spans="1:16" x14ac:dyDescent="0.25">
      <c r="A52" s="1" t="s">
        <v>0</v>
      </c>
      <c r="B52" s="1" t="s">
        <v>111</v>
      </c>
      <c r="C52">
        <v>56790</v>
      </c>
      <c r="D52" s="17">
        <v>6642928</v>
      </c>
      <c r="E52">
        <v>113.16074646074647</v>
      </c>
      <c r="F52" s="19">
        <v>74.800003051757798</v>
      </c>
      <c r="G52" s="23">
        <v>3813834650.1952062</v>
      </c>
      <c r="H52" s="24">
        <v>574.11952232437352</v>
      </c>
      <c r="I52" s="24">
        <v>3331326233.5470061</v>
      </c>
      <c r="J52" s="29">
        <v>1800000000</v>
      </c>
      <c r="K52" s="29">
        <v>1000000000</v>
      </c>
      <c r="L52" s="13">
        <f t="shared" si="0"/>
        <v>2800000000</v>
      </c>
      <c r="M52" s="13">
        <f t="shared" si="1"/>
        <v>-800000000</v>
      </c>
      <c r="N52" s="13" t="e">
        <f>#N/A</f>
        <v>#N/A</v>
      </c>
      <c r="O52" s="13" t="e">
        <f>#N/A</f>
        <v>#N/A</v>
      </c>
      <c r="P52" s="13" t="e">
        <f>#N/A</f>
        <v>#N/A</v>
      </c>
    </row>
    <row r="53" spans="1:16" x14ac:dyDescent="0.25">
      <c r="A53" s="1" t="s">
        <v>41</v>
      </c>
      <c r="B53" s="1" t="s">
        <v>112</v>
      </c>
      <c r="C53">
        <v>163610</v>
      </c>
      <c r="D53" s="17">
        <v>10777500</v>
      </c>
      <c r="E53">
        <v>68.703656024716793</v>
      </c>
      <c r="F53" s="19">
        <v>41.400001525878899</v>
      </c>
      <c r="G53" s="23">
        <v>45662043358.070511</v>
      </c>
      <c r="H53" s="24">
        <v>4236.7936309970319</v>
      </c>
      <c r="I53" s="24">
        <v>43637918528.479942</v>
      </c>
      <c r="J53" s="29">
        <v>24446761983</v>
      </c>
      <c r="K53" s="29">
        <v>17007530001</v>
      </c>
      <c r="L53" s="13">
        <f t="shared" si="0"/>
        <v>41454291984</v>
      </c>
      <c r="M53" s="13">
        <f t="shared" si="1"/>
        <v>-7439231982</v>
      </c>
      <c r="N53" s="13" t="e">
        <f>#N/A</f>
        <v>#N/A</v>
      </c>
      <c r="O53" s="13" t="e">
        <f>#N/A</f>
        <v>#N/A</v>
      </c>
      <c r="P53" s="13" t="e">
        <f>#N/A</f>
        <v>#N/A</v>
      </c>
    </row>
    <row r="54" spans="1:16" x14ac:dyDescent="0.25">
      <c r="A54" s="1" t="s">
        <v>5</v>
      </c>
      <c r="B54" s="1" t="s">
        <v>113</v>
      </c>
      <c r="C54">
        <v>241550</v>
      </c>
      <c r="D54" s="17">
        <v>36345860</v>
      </c>
      <c r="E54">
        <v>172.71009959461489</v>
      </c>
      <c r="F54" s="19">
        <v>74.300003051757798</v>
      </c>
      <c r="G54" s="23">
        <v>19881412441.234501</v>
      </c>
      <c r="H54" s="24">
        <v>547.00624613737307</v>
      </c>
      <c r="I54" s="24">
        <v>16759687809.733093</v>
      </c>
      <c r="J54" s="29">
        <v>5920000000</v>
      </c>
      <c r="K54" s="29">
        <v>2404103635</v>
      </c>
      <c r="L54" s="13">
        <f t="shared" si="0"/>
        <v>8324103635</v>
      </c>
      <c r="M54" s="13">
        <f t="shared" si="1"/>
        <v>-3515896365</v>
      </c>
      <c r="N54" s="13" t="e">
        <f>#N/A</f>
        <v>#N/A</v>
      </c>
      <c r="O54" s="13" t="e">
        <f>#N/A</f>
        <v>#N/A</v>
      </c>
      <c r="P54" s="13" t="e">
        <f>#N/A</f>
        <v>#N/A</v>
      </c>
    </row>
    <row r="55" spans="1:16" x14ac:dyDescent="0.25">
      <c r="A55" s="1" t="s">
        <v>16</v>
      </c>
      <c r="B55" s="1" t="s">
        <v>114</v>
      </c>
      <c r="C55">
        <v>752610</v>
      </c>
      <c r="D55" s="17">
        <v>14075099</v>
      </c>
      <c r="E55">
        <v>18.126365703062994</v>
      </c>
      <c r="F55" s="19">
        <v>69</v>
      </c>
      <c r="G55" s="23">
        <v>20678025801.910324</v>
      </c>
      <c r="H55" s="24">
        <v>1469.1211622675139</v>
      </c>
      <c r="I55" s="24">
        <v>19541776925.563152</v>
      </c>
      <c r="J55" s="29">
        <v>8000000000</v>
      </c>
      <c r="K55" s="29">
        <v>8550000000</v>
      </c>
      <c r="L55" s="13">
        <f t="shared" si="0"/>
        <v>16550000000</v>
      </c>
      <c r="M55" s="13">
        <f t="shared" si="1"/>
        <v>550000000</v>
      </c>
      <c r="N55" s="13" t="e">
        <f>#N/A</f>
        <v>#N/A</v>
      </c>
      <c r="O55" s="13" t="e">
        <f>#N/A</f>
        <v>#N/A</v>
      </c>
      <c r="P55" s="13" t="e">
        <f>#N/A</f>
        <v>#N/A</v>
      </c>
    </row>
    <row r="56" spans="1:16" x14ac:dyDescent="0.25">
      <c r="A56" s="1" t="s">
        <v>3</v>
      </c>
      <c r="B56" s="1" t="s">
        <v>115</v>
      </c>
      <c r="C56">
        <v>390760</v>
      </c>
      <c r="D56" s="17">
        <v>13724317</v>
      </c>
      <c r="E56">
        <v>32.969828098746284</v>
      </c>
      <c r="F56" s="19">
        <v>82.900001525878906</v>
      </c>
      <c r="G56" s="23">
        <v>9802360203.0219707</v>
      </c>
      <c r="H56" s="24">
        <v>714.23300722520264</v>
      </c>
      <c r="I56" s="24">
        <v>9420324693.90909</v>
      </c>
      <c r="J56" s="29">
        <v>4400000000</v>
      </c>
      <c r="K56" s="29">
        <v>3800000000</v>
      </c>
      <c r="L56" s="13">
        <f t="shared" si="0"/>
        <v>8200000000</v>
      </c>
      <c r="M56" s="13">
        <f t="shared" si="1"/>
        <v>-600000000</v>
      </c>
      <c r="N56" s="13" t="e">
        <f>#N/A</f>
        <v>#N/A</v>
      </c>
      <c r="O56" s="13" t="e">
        <f>#N/A</f>
        <v>#N/A</v>
      </c>
      <c r="P56" s="13" t="e">
        <f>#N/A</f>
        <v>#N/A</v>
      </c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opLeftCell="D1" workbookViewId="0">
      <selection activeCell="D2" sqref="D2"/>
    </sheetView>
  </sheetViews>
  <sheetFormatPr defaultRowHeight="15" x14ac:dyDescent="0.25"/>
  <cols>
    <col min="1" max="1" width="20.28515625" style="14" bestFit="1" customWidth="1"/>
    <col min="2" max="2" width="30.42578125" style="14" bestFit="1" customWidth="1"/>
    <col min="3" max="4" width="5.85546875" style="14" customWidth="1"/>
    <col min="5" max="5" width="16.42578125" style="14" bestFit="1" customWidth="1"/>
    <col min="6" max="6" width="16.42578125" style="14" customWidth="1"/>
    <col min="7" max="7" width="17.85546875" style="13" bestFit="1" customWidth="1"/>
    <col min="8" max="8" width="14.42578125" style="13" bestFit="1" customWidth="1"/>
    <col min="9" max="9" width="15.28515625" style="13" customWidth="1"/>
    <col min="10" max="10" width="14.85546875" style="13" customWidth="1"/>
    <col min="11" max="11" width="15.7109375" style="13" bestFit="1" customWidth="1"/>
    <col min="12" max="13" width="14.42578125" style="13" customWidth="1"/>
    <col min="14" max="15" width="14.140625" style="13" customWidth="1"/>
    <col min="16" max="16" width="13.85546875" style="13" customWidth="1"/>
    <col min="17" max="17" width="16.28515625" style="13" customWidth="1"/>
    <col min="18" max="19" width="14.140625" style="13" customWidth="1"/>
    <col min="20" max="20" width="13.85546875" style="13" customWidth="1"/>
    <col min="21" max="21" width="33.7109375" style="13" bestFit="1" customWidth="1"/>
    <col min="22" max="22" width="29.7109375" style="13" bestFit="1" customWidth="1"/>
    <col min="23" max="23" width="41.42578125" style="13" bestFit="1" customWidth="1"/>
    <col min="24" max="24" width="41.140625" style="13" bestFit="1" customWidth="1"/>
    <col min="25" max="16384" width="9.140625" style="13"/>
  </cols>
  <sheetData>
    <row r="1" spans="1:24" x14ac:dyDescent="0.25">
      <c r="A1" s="30" t="s">
        <v>120</v>
      </c>
      <c r="B1" s="30"/>
      <c r="C1" s="30"/>
      <c r="D1" s="14" t="s">
        <v>187</v>
      </c>
    </row>
    <row r="2" spans="1:24" x14ac:dyDescent="0.25">
      <c r="A2" s="14" t="s">
        <v>121</v>
      </c>
    </row>
    <row r="3" spans="1:24" x14ac:dyDescent="0.25">
      <c r="A3" s="14" t="s">
        <v>58</v>
      </c>
      <c r="E3" s="14" t="s">
        <v>21</v>
      </c>
      <c r="G3" s="13" t="s">
        <v>54</v>
      </c>
      <c r="H3" s="13" t="s">
        <v>33</v>
      </c>
      <c r="I3" s="13" t="s">
        <v>19</v>
      </c>
      <c r="J3" s="13" t="s">
        <v>61</v>
      </c>
      <c r="K3" s="13" t="s">
        <v>39</v>
      </c>
      <c r="L3" s="13" t="s">
        <v>38</v>
      </c>
      <c r="M3" s="13" t="s">
        <v>117</v>
      </c>
      <c r="N3" s="13" t="s">
        <v>1</v>
      </c>
      <c r="O3" s="13" t="s">
        <v>49</v>
      </c>
      <c r="P3" s="13" t="s">
        <v>118</v>
      </c>
      <c r="Q3" s="13" t="s">
        <v>119</v>
      </c>
    </row>
    <row r="4" spans="1:24" x14ac:dyDescent="0.25">
      <c r="E4" s="14" t="s">
        <v>122</v>
      </c>
      <c r="G4" s="15" t="s">
        <v>153</v>
      </c>
      <c r="H4" s="13" t="s">
        <v>136</v>
      </c>
      <c r="I4" s="13" t="s">
        <v>125</v>
      </c>
      <c r="J4" s="13" t="s">
        <v>139</v>
      </c>
      <c r="K4" s="13" t="s">
        <v>137</v>
      </c>
      <c r="L4" s="13" t="s">
        <v>127</v>
      </c>
      <c r="M4" s="15" t="s">
        <v>138</v>
      </c>
      <c r="N4" s="15" t="s">
        <v>140</v>
      </c>
      <c r="O4" s="15" t="s">
        <v>141</v>
      </c>
      <c r="P4" s="15" t="s">
        <v>142</v>
      </c>
      <c r="Q4" s="15" t="s">
        <v>143</v>
      </c>
      <c r="R4" s="13" t="s">
        <v>135</v>
      </c>
      <c r="S4" s="13" t="s">
        <v>133</v>
      </c>
      <c r="T4" s="13" t="s">
        <v>134</v>
      </c>
      <c r="U4" s="15" t="s">
        <v>155</v>
      </c>
      <c r="V4" s="15" t="s">
        <v>156</v>
      </c>
    </row>
    <row r="5" spans="1:24" x14ac:dyDescent="0.25">
      <c r="A5" s="14" t="s">
        <v>8</v>
      </c>
      <c r="B5" s="14" t="s">
        <v>178</v>
      </c>
      <c r="C5" s="18" t="s">
        <v>173</v>
      </c>
      <c r="D5" s="18" t="s">
        <v>173</v>
      </c>
      <c r="E5" s="14" t="s">
        <v>63</v>
      </c>
      <c r="G5" s="2">
        <f>Data!C4/1000</f>
        <v>2381.7399999999998</v>
      </c>
      <c r="H5" s="2">
        <f>Data!D4/1000000</f>
        <v>38.481704999999998</v>
      </c>
      <c r="I5" s="2">
        <v>15.106683769009212</v>
      </c>
      <c r="J5" s="16">
        <v>39.400001525878899</v>
      </c>
      <c r="K5" s="18">
        <f>Data!G4/1000000</f>
        <v>205788.79601717595</v>
      </c>
      <c r="L5" s="18">
        <v>5244.0268786502629</v>
      </c>
      <c r="M5" s="18">
        <f>Data!I4/1000000</f>
        <v>203594.52271914968</v>
      </c>
      <c r="N5" s="18">
        <f>Data!J4/1000000</f>
        <v>46801</v>
      </c>
      <c r="O5" s="18">
        <f>Data!K4/1000000</f>
        <v>73981</v>
      </c>
      <c r="P5" s="18">
        <f>Data!L4/1000000</f>
        <v>120782</v>
      </c>
      <c r="Q5" s="18">
        <f>Data!M4/1000000</f>
        <v>27180</v>
      </c>
      <c r="R5" s="2" t="e">
        <f>#N/A</f>
        <v>#N/A</v>
      </c>
      <c r="S5" s="2" t="e">
        <f>#N/A</f>
        <v>#N/A</v>
      </c>
      <c r="T5" s="2" t="e">
        <f>#N/A</f>
        <v>#N/A</v>
      </c>
      <c r="U5" s="13" t="e">
        <f>#N/A</f>
        <v>#N/A</v>
      </c>
      <c r="V5" s="13" t="e">
        <f>#N/A</f>
        <v>#N/A</v>
      </c>
      <c r="W5" s="13">
        <f>RANK(K5, K$5:K$57)</f>
        <v>4</v>
      </c>
      <c r="X5" s="13">
        <f>RANK(L5, L$5:L$57)</f>
        <v>10</v>
      </c>
    </row>
    <row r="6" spans="1:24" x14ac:dyDescent="0.25">
      <c r="A6" s="14" t="s">
        <v>13</v>
      </c>
      <c r="B6" s="14" t="s">
        <v>184</v>
      </c>
      <c r="C6" s="18" t="s">
        <v>163</v>
      </c>
      <c r="D6" s="18" t="s">
        <v>163</v>
      </c>
      <c r="E6" s="14" t="s">
        <v>64</v>
      </c>
      <c r="F6" s="30" t="s">
        <v>150</v>
      </c>
      <c r="G6" s="2">
        <f>Data!C5/1000</f>
        <v>1246.7</v>
      </c>
      <c r="H6" s="2">
        <f>Data!D5/1000000</f>
        <v>20.820525</v>
      </c>
      <c r="I6" s="2">
        <v>15.73628940402663</v>
      </c>
      <c r="J6" s="16">
        <v>64.599998474121094</v>
      </c>
      <c r="K6" s="18">
        <f>Data!G5/1000000</f>
        <v>114147.03025323105</v>
      </c>
      <c r="L6" s="18">
        <v>5318.040368201604</v>
      </c>
      <c r="M6" s="18">
        <f>Data!I5/1000000</f>
        <v>102612.57979370189</v>
      </c>
      <c r="N6" s="18">
        <f>Data!J5/1000000</f>
        <v>24000</v>
      </c>
      <c r="O6" s="18">
        <f>Data!K5/1000000</f>
        <v>73000</v>
      </c>
      <c r="P6" s="18">
        <f>Data!L5/1000000</f>
        <v>97000</v>
      </c>
      <c r="Q6" s="18">
        <f>Data!M5/1000000</f>
        <v>49000</v>
      </c>
      <c r="R6" s="2" t="e">
        <f>#N/A</f>
        <v>#N/A</v>
      </c>
      <c r="S6" s="2" t="e">
        <f>#N/A</f>
        <v>#N/A</v>
      </c>
      <c r="T6" s="2" t="e">
        <f>#N/A</f>
        <v>#N/A</v>
      </c>
      <c r="U6" s="13" t="e">
        <f>#N/A</f>
        <v>#N/A</v>
      </c>
      <c r="V6" s="13" t="e">
        <f>#N/A</f>
        <v>#N/A</v>
      </c>
      <c r="W6" s="13" t="e">
        <f>#N/A</f>
        <v>#N/A</v>
      </c>
      <c r="X6" s="13" t="e">
        <f>#N/A</f>
        <v>#N/A</v>
      </c>
    </row>
    <row r="7" spans="1:24" x14ac:dyDescent="0.25">
      <c r="A7" s="14" t="s">
        <v>48</v>
      </c>
      <c r="B7" s="14" t="s">
        <v>157</v>
      </c>
      <c r="C7" s="18" t="s">
        <v>159</v>
      </c>
      <c r="D7" s="18" t="s">
        <v>163</v>
      </c>
      <c r="E7" s="14" t="s">
        <v>65</v>
      </c>
      <c r="F7" s="30" t="s">
        <v>150</v>
      </c>
      <c r="G7" s="2">
        <f>Data!C6/1000</f>
        <v>114.76</v>
      </c>
      <c r="H7" s="2">
        <f>Data!D6/1000000</f>
        <v>10.050701999999999</v>
      </c>
      <c r="I7" s="2">
        <v>80.70168499467897</v>
      </c>
      <c r="J7" s="16">
        <v>72.099998474121094</v>
      </c>
      <c r="K7" s="18">
        <f>Data!G6/1000000</f>
        <v>7557.2868290018596</v>
      </c>
      <c r="L7" s="18">
        <v>801.64428122518336</v>
      </c>
      <c r="M7" s="18">
        <f>Data!I6/1000000</f>
        <v>7511.9415410200554</v>
      </c>
      <c r="N7" s="18">
        <f>Data!J6/1000000</f>
        <v>2200</v>
      </c>
      <c r="O7" s="18">
        <f>Data!K6/1000000</f>
        <v>1400</v>
      </c>
      <c r="P7" s="18">
        <f>Data!L6/1000000</f>
        <v>3600</v>
      </c>
      <c r="Q7" s="18">
        <f>Data!M6/1000000</f>
        <v>-800</v>
      </c>
      <c r="R7" s="2" t="e">
        <f>#N/A</f>
        <v>#N/A</v>
      </c>
      <c r="S7" s="2" t="e">
        <f>#N/A</f>
        <v>#N/A</v>
      </c>
      <c r="T7" s="2" t="e">
        <f>#N/A</f>
        <v>#N/A</v>
      </c>
      <c r="U7" s="13" t="e">
        <f>#N/A</f>
        <v>#N/A</v>
      </c>
      <c r="V7" s="13" t="e">
        <f>#N/A</f>
        <v>#N/A</v>
      </c>
      <c r="W7" s="13" t="e">
        <f>#N/A</f>
        <v>#N/A</v>
      </c>
      <c r="X7" s="13" t="e">
        <f>#N/A</f>
        <v>#N/A</v>
      </c>
    </row>
    <row r="8" spans="1:24" x14ac:dyDescent="0.25">
      <c r="A8" s="14" t="s">
        <v>45</v>
      </c>
      <c r="B8" s="14" t="s">
        <v>180</v>
      </c>
      <c r="C8" s="18" t="s">
        <v>163</v>
      </c>
      <c r="D8" s="18" t="s">
        <v>173</v>
      </c>
      <c r="E8" s="14" t="s">
        <v>66</v>
      </c>
      <c r="F8" s="30" t="s">
        <v>152</v>
      </c>
      <c r="G8" s="2">
        <f>Data!C7/1000</f>
        <v>581.73</v>
      </c>
      <c r="H8" s="2">
        <f>Data!D7/1000000</f>
        <v>2.0039099999999999</v>
      </c>
      <c r="I8" s="2">
        <v>3.5832548126974042</v>
      </c>
      <c r="J8" s="16">
        <v>63.099998474121101</v>
      </c>
      <c r="K8" s="18">
        <f>Data!G7/1000000</f>
        <v>14504.339385943556</v>
      </c>
      <c r="L8" s="18">
        <v>8532.6172216812374</v>
      </c>
      <c r="M8" s="18">
        <f>Data!I7/1000000</f>
        <v>14463.721927263148</v>
      </c>
      <c r="N8" s="18">
        <f>Data!J7/1000000</f>
        <v>8025.2879999999996</v>
      </c>
      <c r="O8" s="18">
        <f>Data!K7/1000000</f>
        <v>5971.2449999999999</v>
      </c>
      <c r="P8" s="18">
        <f>Data!L7/1000000</f>
        <v>13996.532999999999</v>
      </c>
      <c r="Q8" s="18">
        <f>Data!M7/1000000</f>
        <v>-2054.0430000000001</v>
      </c>
      <c r="R8" s="2" t="e">
        <f>#N/A</f>
        <v>#N/A</v>
      </c>
      <c r="S8" s="2" t="e">
        <f>#N/A</f>
        <v>#N/A</v>
      </c>
      <c r="T8" s="2" t="e">
        <f>#N/A</f>
        <v>#N/A</v>
      </c>
      <c r="U8" s="13" t="e">
        <f>#N/A</f>
        <v>#N/A</v>
      </c>
      <c r="V8" s="13" t="e">
        <f>#N/A</f>
        <v>#N/A</v>
      </c>
      <c r="W8" s="13" t="e">
        <f>#N/A</f>
        <v>#N/A</v>
      </c>
      <c r="X8" s="13" t="e">
        <f>#N/A</f>
        <v>#N/A</v>
      </c>
    </row>
    <row r="9" spans="1:24" x14ac:dyDescent="0.25">
      <c r="A9" s="14" t="s">
        <v>7</v>
      </c>
      <c r="B9" s="14" t="s">
        <v>158</v>
      </c>
      <c r="C9" s="18" t="s">
        <v>160</v>
      </c>
      <c r="D9" s="18" t="s">
        <v>163</v>
      </c>
      <c r="E9" s="14" t="s">
        <v>67</v>
      </c>
      <c r="F9" s="30" t="s">
        <v>150</v>
      </c>
      <c r="G9" s="2">
        <f>Data!C8/1000</f>
        <v>274.22000000000003</v>
      </c>
      <c r="H9" s="2">
        <f>Data!D8/1000000</f>
        <v>16.460141</v>
      </c>
      <c r="I9" s="2">
        <v>62.016977339181288</v>
      </c>
      <c r="J9" s="16">
        <v>80.699996948242202</v>
      </c>
      <c r="K9" s="18">
        <f>Data!G8/1000000</f>
        <v>10441.012681103659</v>
      </c>
      <c r="L9" s="18">
        <v>612.67400074620389</v>
      </c>
      <c r="M9" s="18">
        <f>Data!I8/1000000</f>
        <v>10453.548743439882</v>
      </c>
      <c r="N9" s="18">
        <f>Data!J8/1000000</f>
        <v>3150</v>
      </c>
      <c r="O9" s="18">
        <f>Data!K8/1000000</f>
        <v>2350</v>
      </c>
      <c r="P9" s="18">
        <f>Data!L8/1000000</f>
        <v>5500</v>
      </c>
      <c r="Q9" s="18">
        <f>Data!M8/1000000</f>
        <v>-800</v>
      </c>
      <c r="R9" s="2" t="e">
        <f>#N/A</f>
        <v>#N/A</v>
      </c>
      <c r="S9" s="2" t="e">
        <f>#N/A</f>
        <v>#N/A</v>
      </c>
      <c r="T9" s="2" t="e">
        <f>#N/A</f>
        <v>#N/A</v>
      </c>
      <c r="U9" s="13" t="e">
        <f>#N/A</f>
        <v>#N/A</v>
      </c>
      <c r="V9" s="13" t="e">
        <f>#N/A</f>
        <v>#N/A</v>
      </c>
      <c r="W9" s="13" t="e">
        <f>#N/A</f>
        <v>#N/A</v>
      </c>
      <c r="X9" s="13" t="e">
        <f>#N/A</f>
        <v>#N/A</v>
      </c>
    </row>
    <row r="10" spans="1:24" x14ac:dyDescent="0.25">
      <c r="A10" s="14" t="s">
        <v>32</v>
      </c>
      <c r="B10" s="14" t="s">
        <v>171</v>
      </c>
      <c r="C10" s="18" t="s">
        <v>160</v>
      </c>
      <c r="D10" s="18" t="s">
        <v>159</v>
      </c>
      <c r="E10" s="14" t="s">
        <v>68</v>
      </c>
      <c r="F10" s="30" t="s">
        <v>150</v>
      </c>
      <c r="G10" s="2">
        <f>Data!C9/1000</f>
        <v>27.83</v>
      </c>
      <c r="H10" s="2">
        <f>Data!D9/1000000</f>
        <v>9.8495690000000007</v>
      </c>
      <c r="I10" s="2">
        <v>333.92414330218071</v>
      </c>
      <c r="J10" s="16">
        <v>76.199996948242202</v>
      </c>
      <c r="K10" s="18">
        <f>Data!G9/1000000</f>
        <v>2472.3848641315076</v>
      </c>
      <c r="L10" s="18">
        <v>271.24495512722251</v>
      </c>
      <c r="M10" s="18">
        <f>Data!I9/1000000</f>
        <v>2463.2622576200074</v>
      </c>
      <c r="N10" s="18">
        <f>Data!J9/1000000</f>
        <v>780</v>
      </c>
      <c r="O10" s="18">
        <f>Data!K9/1000000</f>
        <v>130</v>
      </c>
      <c r="P10" s="18">
        <f>Data!L9/1000000</f>
        <v>910</v>
      </c>
      <c r="Q10" s="18">
        <f>Data!M9/1000000</f>
        <v>-650</v>
      </c>
      <c r="R10" s="2" t="e">
        <f>#N/A</f>
        <v>#N/A</v>
      </c>
      <c r="S10" s="2" t="e">
        <f>#N/A</f>
        <v>#N/A</v>
      </c>
      <c r="T10" s="2" t="e">
        <f>#N/A</f>
        <v>#N/A</v>
      </c>
      <c r="U10" s="13" t="e">
        <f>#N/A</f>
        <v>#N/A</v>
      </c>
      <c r="V10" s="13" t="e">
        <f>#N/A</f>
        <v>#N/A</v>
      </c>
      <c r="W10" s="13" t="e">
        <f>#N/A</f>
        <v>#N/A</v>
      </c>
      <c r="X10" s="13" t="e">
        <f>#N/A</f>
        <v>#N/A</v>
      </c>
    </row>
    <row r="11" spans="1:24" x14ac:dyDescent="0.25">
      <c r="A11" s="14" t="s">
        <v>55</v>
      </c>
      <c r="B11" s="14" t="s">
        <v>185</v>
      </c>
      <c r="C11" s="18" t="s">
        <v>163</v>
      </c>
      <c r="D11" s="18" t="s">
        <v>173</v>
      </c>
      <c r="E11" s="14" t="s">
        <v>69</v>
      </c>
      <c r="G11" s="2">
        <f>Data!C10/1000</f>
        <v>475.44</v>
      </c>
      <c r="H11" s="2">
        <f>Data!D10/1000000</f>
        <v>0.49440099999999998</v>
      </c>
      <c r="I11" s="2">
        <v>42.373467876710883</v>
      </c>
      <c r="J11" s="16">
        <v>62.099998474121101</v>
      </c>
      <c r="K11" s="18">
        <f>Data!G10/1000000</f>
        <v>1827.0215616512041</v>
      </c>
      <c r="L11" s="18">
        <v>1259.8747447411085</v>
      </c>
      <c r="M11" s="18">
        <f>Data!I10/1000000</f>
        <v>1857.6230063105972</v>
      </c>
      <c r="N11" s="18">
        <f>Data!J10/1000000</f>
        <v>765.76</v>
      </c>
      <c r="O11" s="18">
        <f>Data!K10/1000000</f>
        <v>53.096224999999997</v>
      </c>
      <c r="P11" s="18">
        <f>Data!L10/1000000</f>
        <v>818.85622499999999</v>
      </c>
      <c r="Q11" s="18">
        <f>Data!M10/1000000</f>
        <v>-712.66377499999999</v>
      </c>
      <c r="R11" s="2" t="e">
        <f>#N/A</f>
        <v>#N/A</v>
      </c>
      <c r="S11" s="2" t="e">
        <f>#N/A</f>
        <v>#N/A</v>
      </c>
      <c r="T11" s="2" t="e">
        <f>#N/A</f>
        <v>#N/A</v>
      </c>
      <c r="U11" s="13" t="e">
        <f>#N/A</f>
        <v>#N/A</v>
      </c>
      <c r="V11" s="13" t="e">
        <f>#N/A</f>
        <v>#N/A</v>
      </c>
      <c r="W11" s="13" t="e">
        <f>#N/A</f>
        <v>#N/A</v>
      </c>
      <c r="X11" s="13" t="e">
        <f>#N/A</f>
        <v>#N/A</v>
      </c>
    </row>
    <row r="12" spans="1:24" x14ac:dyDescent="0.25">
      <c r="A12" s="14" t="s">
        <v>22</v>
      </c>
      <c r="B12" s="14" t="s">
        <v>145</v>
      </c>
      <c r="C12" s="18" t="s">
        <v>173</v>
      </c>
      <c r="D12" s="18" t="s">
        <v>173</v>
      </c>
      <c r="E12" s="14" t="s">
        <v>70</v>
      </c>
      <c r="F12" s="30" t="s">
        <v>151</v>
      </c>
      <c r="G12" s="2">
        <f>Data!C11/1000</f>
        <v>4.03</v>
      </c>
      <c r="H12" s="2">
        <f>Data!D11/1000000</f>
        <v>21.699631</v>
      </c>
      <c r="I12" s="2">
        <v>124.21464019851116</v>
      </c>
      <c r="J12" s="16">
        <v>67.5</v>
      </c>
      <c r="K12" s="18">
        <f>Data!G11/1000000</f>
        <v>25321.590401716821</v>
      </c>
      <c r="L12" s="18">
        <v>3797.8290008202757</v>
      </c>
      <c r="M12" s="18">
        <f>Data!I11/1000000</f>
        <v>24876.179830215748</v>
      </c>
      <c r="N12" s="18">
        <f>Data!J11/1000000</f>
        <v>7100</v>
      </c>
      <c r="O12" s="18">
        <f>Data!K11/1000000</f>
        <v>4500</v>
      </c>
      <c r="P12" s="18">
        <f>Data!L11/1000000</f>
        <v>11600</v>
      </c>
      <c r="Q12" s="18">
        <f>Data!M11/1000000</f>
        <v>-2600</v>
      </c>
      <c r="R12" s="2" t="e">
        <f>#N/A</f>
        <v>#N/A</v>
      </c>
      <c r="S12" s="2" t="e">
        <f>#N/A</f>
        <v>#N/A</v>
      </c>
      <c r="T12" s="2" t="e">
        <f>#N/A</f>
        <v>#N/A</v>
      </c>
      <c r="U12" s="13" t="e">
        <f>#N/A</f>
        <v>#N/A</v>
      </c>
      <c r="V12" s="13" t="e">
        <f>#N/A</f>
        <v>#N/A</v>
      </c>
      <c r="W12" s="13" t="e">
        <f>#N/A</f>
        <v>#N/A</v>
      </c>
      <c r="X12" s="13" t="e">
        <f>#N/A</f>
        <v>#N/A</v>
      </c>
    </row>
    <row r="13" spans="1:24" x14ac:dyDescent="0.25">
      <c r="A13" s="14" t="s">
        <v>25</v>
      </c>
      <c r="B13" s="14" t="s">
        <v>161</v>
      </c>
      <c r="C13" s="18" t="s">
        <v>159</v>
      </c>
      <c r="D13" s="18" t="s">
        <v>163</v>
      </c>
      <c r="E13" s="14" t="s">
        <v>71</v>
      </c>
      <c r="F13" s="30" t="s">
        <v>150</v>
      </c>
      <c r="G13" s="2">
        <f>Data!C12/1000</f>
        <v>622.98</v>
      </c>
      <c r="H13" s="2">
        <f>Data!D12/1000000</f>
        <v>4.5252090000000003</v>
      </c>
      <c r="I13" s="2">
        <v>7.2022167645831328</v>
      </c>
      <c r="J13" s="16">
        <v>72.699996948242202</v>
      </c>
      <c r="K13" s="18">
        <f>Data!G12/1000000</f>
        <v>2184.1813909919088</v>
      </c>
      <c r="L13" s="18">
        <v>489.14636400148805</v>
      </c>
      <c r="M13" s="18">
        <f>Data!I12/1000000</f>
        <v>2183.1051682692728</v>
      </c>
      <c r="N13" s="18">
        <f>Data!J12/1000000</f>
        <v>320</v>
      </c>
      <c r="O13" s="18">
        <f>Data!K12/1000000</f>
        <v>210</v>
      </c>
      <c r="P13" s="18">
        <f>Data!L12/1000000</f>
        <v>530</v>
      </c>
      <c r="Q13" s="18">
        <f>Data!M12/1000000</f>
        <v>-110</v>
      </c>
      <c r="R13" s="2" t="e">
        <f>#N/A</f>
        <v>#N/A</v>
      </c>
      <c r="S13" s="2" t="e">
        <f>#N/A</f>
        <v>#N/A</v>
      </c>
      <c r="T13" s="2" t="e">
        <f>#N/A</f>
        <v>#N/A</v>
      </c>
      <c r="U13" s="13" t="e">
        <f>#N/A</f>
        <v>#N/A</v>
      </c>
      <c r="V13" s="13" t="e">
        <f>#N/A</f>
        <v>#N/A</v>
      </c>
      <c r="W13" s="13" t="e">
        <f>#N/A</f>
        <v>#N/A</v>
      </c>
      <c r="X13" s="13" t="e">
        <f>#N/A</f>
        <v>#N/A</v>
      </c>
    </row>
    <row r="14" spans="1:24" x14ac:dyDescent="0.25">
      <c r="A14" s="14" t="s">
        <v>18</v>
      </c>
      <c r="B14" s="14" t="s">
        <v>161</v>
      </c>
      <c r="C14" s="18" t="s">
        <v>159</v>
      </c>
      <c r="D14" s="18" t="s">
        <v>163</v>
      </c>
      <c r="E14" s="14" t="s">
        <v>72</v>
      </c>
      <c r="F14" s="30" t="s">
        <v>150</v>
      </c>
      <c r="G14" s="2">
        <f>Data!C13/1000</f>
        <v>1284</v>
      </c>
      <c r="H14" s="2">
        <f>Data!D13/1000000</f>
        <v>12.448175000000001</v>
      </c>
      <c r="I14" s="2">
        <v>9.1530304955527324</v>
      </c>
      <c r="J14" s="16">
        <v>66</v>
      </c>
      <c r="K14" s="18">
        <f>Data!G13/1000000</f>
        <v>12887.072081636263</v>
      </c>
      <c r="L14" s="18">
        <v>918.08554806445613</v>
      </c>
      <c r="M14" s="18">
        <f>Data!I13/1000000</f>
        <v>9751.8812417367299</v>
      </c>
      <c r="N14" s="18">
        <f>Data!J13/1000000</f>
        <v>2600</v>
      </c>
      <c r="O14" s="18">
        <f>Data!K13/1000000</f>
        <v>3900</v>
      </c>
      <c r="P14" s="18">
        <f>Data!L13/1000000</f>
        <v>6500</v>
      </c>
      <c r="Q14" s="18">
        <f>Data!M13/1000000</f>
        <v>1300</v>
      </c>
      <c r="R14" s="2" t="e">
        <f>#N/A</f>
        <v>#N/A</v>
      </c>
      <c r="S14" s="2" t="e">
        <f>#N/A</f>
        <v>#N/A</v>
      </c>
      <c r="T14" s="2" t="e">
        <f>#N/A</f>
        <v>#N/A</v>
      </c>
      <c r="U14" s="13" t="e">
        <f>#N/A</f>
        <v>#N/A</v>
      </c>
      <c r="V14" s="13" t="e">
        <f>#N/A</f>
        <v>#N/A</v>
      </c>
      <c r="W14" s="13" t="e">
        <f>#N/A</f>
        <v>#N/A</v>
      </c>
      <c r="X14" s="13" t="e">
        <f>#N/A</f>
        <v>#N/A</v>
      </c>
    </row>
    <row r="15" spans="1:24" x14ac:dyDescent="0.25">
      <c r="A15" s="14" t="s">
        <v>35</v>
      </c>
      <c r="B15" s="14" t="s">
        <v>174</v>
      </c>
      <c r="C15" s="18" t="s">
        <v>163</v>
      </c>
      <c r="D15" s="18" t="s">
        <v>173</v>
      </c>
      <c r="E15" s="14" t="s">
        <v>73</v>
      </c>
      <c r="F15" s="30"/>
      <c r="G15" s="2">
        <f>Data!C14/1000</f>
        <v>1.861</v>
      </c>
      <c r="H15" s="2">
        <f>Data!D14/1000000</f>
        <v>0.717503</v>
      </c>
      <c r="I15" s="2">
        <v>405.12788823213327</v>
      </c>
      <c r="J15" s="16">
        <v>53.5</v>
      </c>
      <c r="K15" s="18">
        <f>Data!G14/1000000</f>
        <v>595.90035349389393</v>
      </c>
      <c r="L15" s="18">
        <v>809.57406252257988</v>
      </c>
      <c r="M15" s="18">
        <f>Data!I14/1000000</f>
        <v>595.35451272371404</v>
      </c>
      <c r="N15" s="18">
        <f>Data!J14/1000000</f>
        <v>300</v>
      </c>
      <c r="O15" s="18">
        <f>Data!K14/1000000</f>
        <v>25</v>
      </c>
      <c r="P15" s="18">
        <f>Data!L14/1000000</f>
        <v>325</v>
      </c>
      <c r="Q15" s="18">
        <f>Data!M14/1000000</f>
        <v>-275</v>
      </c>
      <c r="R15" s="2" t="e">
        <f>#N/A</f>
        <v>#N/A</v>
      </c>
      <c r="S15" s="2" t="e">
        <f>#N/A</f>
        <v>#N/A</v>
      </c>
      <c r="T15" s="2" t="e">
        <f>#N/A</f>
        <v>#N/A</v>
      </c>
      <c r="U15" s="13" t="e">
        <f>#N/A</f>
        <v>#N/A</v>
      </c>
      <c r="V15" s="13" t="e">
        <f>#N/A</f>
        <v>#N/A</v>
      </c>
      <c r="W15" s="13" t="e">
        <f>#N/A</f>
        <v>#N/A</v>
      </c>
      <c r="X15" s="13" t="e">
        <f>#N/A</f>
        <v>#N/A</v>
      </c>
    </row>
    <row r="16" spans="1:24" x14ac:dyDescent="0.25">
      <c r="A16" s="14" t="s">
        <v>24</v>
      </c>
      <c r="B16" s="14" t="s">
        <v>186</v>
      </c>
      <c r="C16" s="18" t="s">
        <v>160</v>
      </c>
      <c r="D16" s="18" t="s">
        <v>159</v>
      </c>
      <c r="E16" s="14" t="s">
        <v>74</v>
      </c>
      <c r="F16" s="30" t="s">
        <v>150</v>
      </c>
      <c r="G16" s="2">
        <f>Data!C15/1000</f>
        <v>2344.86</v>
      </c>
      <c r="H16" s="2">
        <f>Data!D15/1000000</f>
        <v>65.705093000000005</v>
      </c>
      <c r="I16" s="2">
        <v>29.887994089234908</v>
      </c>
      <c r="J16" s="16">
        <v>66.699996948242202</v>
      </c>
      <c r="K16" s="18">
        <f>Data!G15/1000000</f>
        <v>17203.980742570686</v>
      </c>
      <c r="L16" s="18">
        <v>231.02411176829594</v>
      </c>
      <c r="M16" s="18">
        <f>Data!I15/1000000</f>
        <v>16061.84175642853</v>
      </c>
      <c r="N16" s="18">
        <f>Data!J15/1000000</f>
        <v>6100</v>
      </c>
      <c r="O16" s="18">
        <f>Data!K15/1000000</f>
        <v>6300</v>
      </c>
      <c r="P16" s="18">
        <f>Data!L15/1000000</f>
        <v>12400</v>
      </c>
      <c r="Q16" s="18">
        <f>Data!M15/1000000</f>
        <v>200</v>
      </c>
      <c r="R16" s="2" t="e">
        <f>#N/A</f>
        <v>#N/A</v>
      </c>
      <c r="S16" s="2" t="e">
        <f>#N/A</f>
        <v>#N/A</v>
      </c>
      <c r="T16" s="2" t="e">
        <f>#N/A</f>
        <v>#N/A</v>
      </c>
      <c r="U16" s="13" t="e">
        <f>#N/A</f>
        <v>#N/A</v>
      </c>
      <c r="V16" s="13" t="e">
        <f>#N/A</f>
        <v>#N/A</v>
      </c>
      <c r="W16" s="13" t="e">
        <f>#N/A</f>
        <v>#N/A</v>
      </c>
      <c r="X16" s="13" t="e">
        <f>#N/A</f>
        <v>#N/A</v>
      </c>
    </row>
    <row r="17" spans="1:24" x14ac:dyDescent="0.25">
      <c r="A17" s="14" t="s">
        <v>62</v>
      </c>
      <c r="B17" s="14" t="s">
        <v>185</v>
      </c>
      <c r="C17" s="18" t="s">
        <v>163</v>
      </c>
      <c r="D17" s="18" t="s">
        <v>173</v>
      </c>
      <c r="E17" s="14" t="s">
        <v>75</v>
      </c>
      <c r="G17" s="2">
        <f>Data!C16/1000</f>
        <v>342</v>
      </c>
      <c r="H17" s="2">
        <f>Data!D16/1000000</f>
        <v>4.3370509999999998</v>
      </c>
      <c r="I17" s="2">
        <v>12.122248901903367</v>
      </c>
      <c r="J17" s="16">
        <v>65.699996948242202</v>
      </c>
      <c r="K17" s="18">
        <f>Data!G16/1000000</f>
        <v>13677.928883638553</v>
      </c>
      <c r="L17" s="18">
        <v>3484.658194995694</v>
      </c>
      <c r="M17" s="18">
        <f>Data!I16/1000000</f>
        <v>10831.776847793981</v>
      </c>
      <c r="N17" s="18">
        <f>Data!J16/1000000</f>
        <v>5200</v>
      </c>
      <c r="O17" s="18">
        <f>Data!K16/1000000</f>
        <v>11000</v>
      </c>
      <c r="P17" s="18">
        <f>Data!L16/1000000</f>
        <v>16200</v>
      </c>
      <c r="Q17" s="18">
        <f>Data!M16/1000000</f>
        <v>5800</v>
      </c>
      <c r="R17" s="2" t="e">
        <f>#N/A</f>
        <v>#N/A</v>
      </c>
      <c r="S17" s="2" t="e">
        <f>#N/A</f>
        <v>#N/A</v>
      </c>
      <c r="T17" s="2" t="e">
        <f>#N/A</f>
        <v>#N/A</v>
      </c>
      <c r="U17" s="13" t="e">
        <f>#N/A</f>
        <v>#N/A</v>
      </c>
      <c r="V17" s="13" t="e">
        <f>#N/A</f>
        <v>#N/A</v>
      </c>
      <c r="W17" s="13" t="e">
        <f>#N/A</f>
        <v>#N/A</v>
      </c>
      <c r="X17" s="13" t="e">
        <f>#N/A</f>
        <v>#N/A</v>
      </c>
    </row>
    <row r="18" spans="1:24" x14ac:dyDescent="0.25">
      <c r="A18" s="14" t="s">
        <v>28</v>
      </c>
      <c r="B18" s="14" t="s">
        <v>162</v>
      </c>
      <c r="C18" s="18" t="s">
        <v>160</v>
      </c>
      <c r="D18" s="18" t="s">
        <v>163</v>
      </c>
      <c r="E18" s="14" t="s">
        <v>76</v>
      </c>
      <c r="G18" s="2">
        <f>Data!C17/1000</f>
        <v>322.45999999999998</v>
      </c>
      <c r="H18" s="2">
        <f>Data!D17/1000000</f>
        <v>19.839749999999999</v>
      </c>
      <c r="I18" s="2">
        <v>63.373880503144655</v>
      </c>
      <c r="J18" s="16">
        <v>64.599998474121094</v>
      </c>
      <c r="K18" s="18">
        <f>Data!G17/1000000</f>
        <v>24680.372724437151</v>
      </c>
      <c r="L18" s="18">
        <v>1194.5585993309694</v>
      </c>
      <c r="M18" s="18">
        <f>Data!I17/1000000</f>
        <v>23682.580512863478</v>
      </c>
      <c r="N18" s="18">
        <f>Data!J17/1000000</f>
        <v>9800</v>
      </c>
      <c r="O18" s="18">
        <f>Data!K17/1000000</f>
        <v>12350</v>
      </c>
      <c r="P18" s="18">
        <f>Data!L17/1000000</f>
        <v>22150</v>
      </c>
      <c r="Q18" s="18">
        <f>Data!M17/1000000</f>
        <v>2550</v>
      </c>
      <c r="R18" s="2" t="e">
        <f>#N/A</f>
        <v>#N/A</v>
      </c>
      <c r="S18" s="2" t="e">
        <f>#N/A</f>
        <v>#N/A</v>
      </c>
      <c r="T18" s="2" t="e">
        <f>#N/A</f>
        <v>#N/A</v>
      </c>
      <c r="U18" s="13" t="e">
        <f>#N/A</f>
        <v>#N/A</v>
      </c>
      <c r="V18" s="13" t="e">
        <f>#N/A</f>
        <v>#N/A</v>
      </c>
      <c r="W18" s="13" t="e">
        <f>#N/A</f>
        <v>#N/A</v>
      </c>
      <c r="X18" s="13" t="e">
        <f>#N/A</f>
        <v>#N/A</v>
      </c>
    </row>
    <row r="19" spans="1:24" x14ac:dyDescent="0.25">
      <c r="A19" s="14" t="s">
        <v>50</v>
      </c>
      <c r="B19" s="14" t="s">
        <v>164</v>
      </c>
      <c r="C19" s="18" t="s">
        <v>159</v>
      </c>
      <c r="D19" s="18" t="s">
        <v>159</v>
      </c>
      <c r="E19" s="14" t="s">
        <v>77</v>
      </c>
      <c r="F19" s="30" t="s">
        <v>150</v>
      </c>
      <c r="G19" s="2">
        <f>Data!C18/1000</f>
        <v>23.2</v>
      </c>
      <c r="H19" s="2">
        <f>Data!D18/1000000</f>
        <v>0.85965199999999997</v>
      </c>
      <c r="I19" s="2">
        <v>39.066609145815356</v>
      </c>
      <c r="J19" s="16" t="s">
        <v>116</v>
      </c>
      <c r="K19" s="18">
        <f>Data!G18/1000000</f>
        <v>1049.054416754351</v>
      </c>
      <c r="L19" s="18">
        <v>1202.9199013339803</v>
      </c>
      <c r="M19" s="18">
        <f>Data!I18/1000000</f>
        <v>1120.0533420361128</v>
      </c>
      <c r="N19" s="18">
        <f>Data!J18/1000000</f>
        <v>580</v>
      </c>
      <c r="O19" s="18">
        <f>Data!K18/1000000</f>
        <v>95</v>
      </c>
      <c r="P19" s="18">
        <f>Data!L18/1000000</f>
        <v>675</v>
      </c>
      <c r="Q19" s="18">
        <f>Data!M18/1000000</f>
        <v>-485</v>
      </c>
      <c r="R19" s="2" t="e">
        <f>#N/A</f>
        <v>#N/A</v>
      </c>
      <c r="S19" s="2" t="e">
        <f>#N/A</f>
        <v>#N/A</v>
      </c>
      <c r="T19" s="2" t="e">
        <f>#N/A</f>
        <v>#N/A</v>
      </c>
      <c r="U19" s="13" t="e">
        <f>#N/A</f>
        <v>#N/A</v>
      </c>
      <c r="V19" s="13" t="e">
        <f>#N/A</f>
        <v>#N/A</v>
      </c>
      <c r="W19" s="13" t="e">
        <f>#N/A</f>
        <v>#N/A</v>
      </c>
      <c r="X19" s="13" t="e">
        <f>#N/A</f>
        <v>#N/A</v>
      </c>
    </row>
    <row r="20" spans="1:24" x14ac:dyDescent="0.25">
      <c r="A20" s="14" t="s">
        <v>57</v>
      </c>
      <c r="B20" s="14" t="s">
        <v>165</v>
      </c>
      <c r="C20" s="18" t="s">
        <v>163</v>
      </c>
      <c r="D20" s="18" t="s">
        <v>163</v>
      </c>
      <c r="E20" s="14" t="s">
        <v>78</v>
      </c>
      <c r="G20" s="2">
        <f>Data!C19/1000</f>
        <v>1001.45</v>
      </c>
      <c r="H20" s="2">
        <f>Data!D19/1000000</f>
        <v>80.721874</v>
      </c>
      <c r="I20" s="2">
        <v>82.914028831181881</v>
      </c>
      <c r="J20" s="16">
        <v>43.200000762939503</v>
      </c>
      <c r="K20" s="18">
        <f>Data!G19/1000000</f>
        <v>262831.912586538</v>
      </c>
      <c r="L20" s="18">
        <v>2780.949245526931</v>
      </c>
      <c r="M20" s="18">
        <f>Data!I19/1000000</f>
        <v>256346.56768704645</v>
      </c>
      <c r="N20" s="18">
        <f>Data!J19/1000000</f>
        <v>69813.06</v>
      </c>
      <c r="O20" s="18">
        <f>Data!K19/1000000</f>
        <v>29397.011999999999</v>
      </c>
      <c r="P20" s="18">
        <f>Data!L19/1000000</f>
        <v>99210.072</v>
      </c>
      <c r="Q20" s="18">
        <f>Data!M19/1000000</f>
        <v>-40416.048000000003</v>
      </c>
      <c r="R20" s="2" t="e">
        <f>#N/A</f>
        <v>#N/A</v>
      </c>
      <c r="S20" s="2" t="e">
        <f>#N/A</f>
        <v>#N/A</v>
      </c>
      <c r="T20" s="2" t="e">
        <f>#N/A</f>
        <v>#N/A</v>
      </c>
      <c r="U20" s="13" t="e">
        <f>#N/A</f>
        <v>#N/A</v>
      </c>
      <c r="V20" s="13" t="e">
        <f>#N/A</f>
        <v>#N/A</v>
      </c>
      <c r="W20" s="13" t="e">
        <f>#N/A</f>
        <v>#N/A</v>
      </c>
      <c r="X20" s="13" t="e">
        <f>#N/A</f>
        <v>#N/A</v>
      </c>
    </row>
    <row r="21" spans="1:24" x14ac:dyDescent="0.25">
      <c r="A21" s="14" t="s">
        <v>56</v>
      </c>
      <c r="B21" s="14" t="s">
        <v>185</v>
      </c>
      <c r="C21" s="18" t="s">
        <v>163</v>
      </c>
      <c r="D21" s="18" t="s">
        <v>173</v>
      </c>
      <c r="E21" s="14" t="s">
        <v>79</v>
      </c>
      <c r="F21" s="30" t="s">
        <v>150</v>
      </c>
      <c r="G21" s="2">
        <f>Data!C20/1000</f>
        <v>28.05</v>
      </c>
      <c r="H21" s="2">
        <f>Data!D20/1000000</f>
        <v>0.73629599999999995</v>
      </c>
      <c r="I21" s="2">
        <v>25.676042780748663</v>
      </c>
      <c r="J21" s="16">
        <v>80.099998474121094</v>
      </c>
      <c r="K21" s="18">
        <f>Data!G20/1000000</f>
        <v>17697.3942512135</v>
      </c>
      <c r="L21" s="18">
        <v>27477.706462078761</v>
      </c>
      <c r="M21" s="18">
        <f>Data!I20/1000000</f>
        <v>11051.394251213473</v>
      </c>
      <c r="N21" s="18">
        <f>Data!J20/1000000</f>
        <v>6000</v>
      </c>
      <c r="O21" s="18">
        <f>Data!K20/1000000</f>
        <v>15500</v>
      </c>
      <c r="P21" s="18">
        <f>Data!L20/1000000</f>
        <v>21500</v>
      </c>
      <c r="Q21" s="18">
        <f>Data!M20/1000000</f>
        <v>9500</v>
      </c>
      <c r="R21" s="2" t="e">
        <f>#N/A</f>
        <v>#N/A</v>
      </c>
      <c r="S21" s="2" t="e">
        <f>#N/A</f>
        <v>#N/A</v>
      </c>
      <c r="T21" s="2" t="e">
        <f>#N/A</f>
        <v>#N/A</v>
      </c>
      <c r="U21" s="13" t="e">
        <f>#N/A</f>
        <v>#N/A</v>
      </c>
      <c r="V21" s="13" t="e">
        <f>#N/A</f>
        <v>#N/A</v>
      </c>
      <c r="W21" s="13" t="e">
        <f>#N/A</f>
        <v>#N/A</v>
      </c>
      <c r="X21" s="13" t="e">
        <f>#N/A</f>
        <v>#N/A</v>
      </c>
    </row>
    <row r="22" spans="1:24" x14ac:dyDescent="0.25">
      <c r="A22" s="14" t="s">
        <v>47</v>
      </c>
      <c r="B22" s="14" t="s">
        <v>164</v>
      </c>
      <c r="C22" s="18" t="s">
        <v>159</v>
      </c>
      <c r="D22" s="18" t="s">
        <v>159</v>
      </c>
      <c r="E22" s="14" t="s">
        <v>80</v>
      </c>
      <c r="F22" s="30" t="s">
        <v>150</v>
      </c>
      <c r="G22" s="2">
        <f>Data!C21/1000</f>
        <v>117.6</v>
      </c>
      <c r="H22" s="2">
        <f>Data!D21/1000000</f>
        <v>6.130922</v>
      </c>
      <c r="I22" s="2">
        <v>53.616633663366336</v>
      </c>
      <c r="J22" s="16">
        <v>78.099998474121094</v>
      </c>
      <c r="K22" s="18">
        <f>Data!G21/1000000</f>
        <v>3091.8373983739839</v>
      </c>
      <c r="L22" s="18">
        <v>481.73232910476861</v>
      </c>
      <c r="M22" s="18">
        <f>Data!I21/1000000</f>
        <v>3063.9197938360912</v>
      </c>
      <c r="N22" s="18">
        <f>Data!J21/1000000</f>
        <v>950</v>
      </c>
      <c r="O22" s="18">
        <f>Data!K21/1000000</f>
        <v>470</v>
      </c>
      <c r="P22" s="18">
        <f>Data!L21/1000000</f>
        <v>1420</v>
      </c>
      <c r="Q22" s="18">
        <f>Data!M21/1000000</f>
        <v>-480</v>
      </c>
      <c r="R22" s="2" t="e">
        <f>#N/A</f>
        <v>#N/A</v>
      </c>
      <c r="S22" s="2" t="e">
        <f>#N/A</f>
        <v>#N/A</v>
      </c>
      <c r="T22" s="2" t="e">
        <f>#N/A</f>
        <v>#N/A</v>
      </c>
      <c r="U22" s="13" t="e">
        <f>#N/A</f>
        <v>#N/A</v>
      </c>
      <c r="V22" s="13" t="e">
        <f>#N/A</f>
        <v>#N/A</v>
      </c>
      <c r="W22" s="13" t="e">
        <f>#N/A</f>
        <v>#N/A</v>
      </c>
      <c r="X22" s="13" t="e">
        <f>#N/A</f>
        <v>#N/A</v>
      </c>
    </row>
    <row r="23" spans="1:24" x14ac:dyDescent="0.25">
      <c r="A23" s="14" t="s">
        <v>2</v>
      </c>
      <c r="B23" s="14" t="s">
        <v>175</v>
      </c>
      <c r="C23" s="18" t="s">
        <v>163</v>
      </c>
      <c r="D23" s="18" t="s">
        <v>163</v>
      </c>
      <c r="E23" s="14" t="s">
        <v>81</v>
      </c>
      <c r="F23" s="30" t="s">
        <v>150</v>
      </c>
      <c r="G23" s="2">
        <f>Data!C22/1000</f>
        <v>1104.3</v>
      </c>
      <c r="H23" s="2">
        <f>Data!D22/1000000</f>
        <v>91.728848999999997</v>
      </c>
      <c r="I23" s="2">
        <v>84.734262000000001</v>
      </c>
      <c r="J23" s="16">
        <v>79.199996948242202</v>
      </c>
      <c r="K23" s="18">
        <f>Data!G22/1000000</f>
        <v>41605.361646059384</v>
      </c>
      <c r="L23" s="18">
        <v>356.96728724009165</v>
      </c>
      <c r="M23" s="18">
        <f>Data!I22/1000000</f>
        <v>41511.388821585671</v>
      </c>
      <c r="N23" s="18">
        <f>Data!J22/1000000</f>
        <v>12000</v>
      </c>
      <c r="O23" s="18">
        <f>Data!K22/1000000</f>
        <v>3000</v>
      </c>
      <c r="P23" s="18">
        <f>Data!L22/1000000</f>
        <v>15000</v>
      </c>
      <c r="Q23" s="18">
        <f>Data!M22/1000000</f>
        <v>-9000</v>
      </c>
      <c r="R23" s="2" t="e">
        <f>#N/A</f>
        <v>#N/A</v>
      </c>
      <c r="S23" s="2" t="e">
        <f>#N/A</f>
        <v>#N/A</v>
      </c>
      <c r="T23" s="2" t="e">
        <f>#N/A</f>
        <v>#N/A</v>
      </c>
      <c r="U23" s="13" t="e">
        <f>#N/A</f>
        <v>#N/A</v>
      </c>
      <c r="V23" s="13" t="e">
        <f>#N/A</f>
        <v>#N/A</v>
      </c>
      <c r="W23" s="13" t="e">
        <f>#N/A</f>
        <v>#N/A</v>
      </c>
      <c r="X23" s="13" t="e">
        <f>#N/A</f>
        <v>#N/A</v>
      </c>
    </row>
    <row r="24" spans="1:24" x14ac:dyDescent="0.25">
      <c r="A24" s="14" t="s">
        <v>46</v>
      </c>
      <c r="B24" s="14" t="s">
        <v>185</v>
      </c>
      <c r="C24" s="18" t="s">
        <v>163</v>
      </c>
      <c r="D24" s="18" t="s">
        <v>173</v>
      </c>
      <c r="E24" s="14" t="s">
        <v>82</v>
      </c>
      <c r="G24" s="2">
        <f>Data!C23/1000</f>
        <v>267.67</v>
      </c>
      <c r="H24" s="2">
        <f>Data!D23/1000000</f>
        <v>1.6325719999999999</v>
      </c>
      <c r="I24" s="2">
        <v>5.9543679900648119</v>
      </c>
      <c r="J24" s="16">
        <v>48.200000762939503</v>
      </c>
      <c r="K24" s="18">
        <f>Data!G23/1000000</f>
        <v>18377.083881005503</v>
      </c>
      <c r="L24" s="18">
        <v>11113.888468059946</v>
      </c>
      <c r="M24" s="18">
        <f>Data!I23/1000000</f>
        <v>16428.083881005503</v>
      </c>
      <c r="N24" s="18">
        <f>Data!J23/1000000</f>
        <v>3900</v>
      </c>
      <c r="O24" s="18">
        <f>Data!K23/1000000</f>
        <v>12000</v>
      </c>
      <c r="P24" s="18">
        <f>Data!L23/1000000</f>
        <v>15900</v>
      </c>
      <c r="Q24" s="18">
        <f>Data!M23/1000000</f>
        <v>8100</v>
      </c>
      <c r="R24" s="2" t="e">
        <f>#N/A</f>
        <v>#N/A</v>
      </c>
      <c r="S24" s="2" t="e">
        <f>#N/A</f>
        <v>#N/A</v>
      </c>
      <c r="T24" s="2" t="e">
        <f>#N/A</f>
        <v>#N/A</v>
      </c>
      <c r="U24" s="13" t="e">
        <f>#N/A</f>
        <v>#N/A</v>
      </c>
      <c r="V24" s="13" t="e">
        <f>#N/A</f>
        <v>#N/A</v>
      </c>
      <c r="W24" s="13" t="e">
        <f>#N/A</f>
        <v>#N/A</v>
      </c>
      <c r="X24" s="13" t="e">
        <f>#N/A</f>
        <v>#N/A</v>
      </c>
    </row>
    <row r="25" spans="1:24" x14ac:dyDescent="0.25">
      <c r="A25" s="14" t="s">
        <v>44</v>
      </c>
      <c r="B25" s="14" t="s">
        <v>166</v>
      </c>
      <c r="C25" s="18" t="s">
        <v>159</v>
      </c>
      <c r="D25" s="18" t="s">
        <v>163</v>
      </c>
      <c r="E25" s="14" t="s">
        <v>83</v>
      </c>
      <c r="F25" s="30" t="s">
        <v>150</v>
      </c>
      <c r="G25" s="2">
        <f>Data!C24/1000</f>
        <v>11.3</v>
      </c>
      <c r="H25" s="2">
        <f>Data!D24/1000000</f>
        <v>1.7912250000000001</v>
      </c>
      <c r="I25" s="2">
        <v>175.50424901185769</v>
      </c>
      <c r="J25" s="16">
        <v>71.5</v>
      </c>
      <c r="K25" s="18">
        <f>Data!G24/1000000</f>
        <v>917.29205302962623</v>
      </c>
      <c r="L25" s="18">
        <v>505.76057013074836</v>
      </c>
      <c r="M25" s="18">
        <f>Data!I24/1000000</f>
        <v>874.45468467959984</v>
      </c>
      <c r="N25" s="18">
        <f>Data!J24/1000000</f>
        <v>380</v>
      </c>
      <c r="O25" s="18">
        <f>Data!K24/1000000</f>
        <v>100</v>
      </c>
      <c r="P25" s="18">
        <f>Data!L24/1000000</f>
        <v>480</v>
      </c>
      <c r="Q25" s="18">
        <f>Data!M24/1000000</f>
        <v>-280</v>
      </c>
      <c r="R25" s="2" t="e">
        <f>#N/A</f>
        <v>#N/A</v>
      </c>
      <c r="S25" s="2" t="e">
        <f>#N/A</f>
        <v>#N/A</v>
      </c>
      <c r="T25" s="2" t="e">
        <f>#N/A</f>
        <v>#N/A</v>
      </c>
      <c r="U25" s="13" t="e">
        <f>#N/A</f>
        <v>#N/A</v>
      </c>
      <c r="V25" s="13" t="e">
        <f>#N/A</f>
        <v>#N/A</v>
      </c>
      <c r="W25" s="13" t="e">
        <f>#N/A</f>
        <v>#N/A</v>
      </c>
      <c r="X25" s="13" t="e">
        <f>#N/A</f>
        <v>#N/A</v>
      </c>
    </row>
    <row r="26" spans="1:24" x14ac:dyDescent="0.25">
      <c r="A26" s="14" t="s">
        <v>26</v>
      </c>
      <c r="B26" s="14" t="s">
        <v>166</v>
      </c>
      <c r="C26" s="18" t="s">
        <v>159</v>
      </c>
      <c r="D26" s="18" t="s">
        <v>163</v>
      </c>
      <c r="E26" s="14" t="s">
        <v>84</v>
      </c>
      <c r="G26" s="2">
        <f>Data!C25/1000</f>
        <v>238.54</v>
      </c>
      <c r="H26" s="2">
        <f>Data!D25/1000000</f>
        <v>25.366461999999999</v>
      </c>
      <c r="I26" s="2">
        <v>109.72055902258944</v>
      </c>
      <c r="J26" s="16">
        <v>66.699996948242202</v>
      </c>
      <c r="K26" s="18">
        <f>Data!G25/1000000</f>
        <v>40710.781538575691</v>
      </c>
      <c r="L26" s="18">
        <v>1570.1331793254471</v>
      </c>
      <c r="M26" s="18">
        <f>Data!I25/1000000</f>
        <v>38564.292940073618</v>
      </c>
      <c r="N26" s="18">
        <f>Data!J25/1000000</f>
        <v>18000</v>
      </c>
      <c r="O26" s="18">
        <f>Data!K25/1000000</f>
        <v>12000</v>
      </c>
      <c r="P26" s="18">
        <f>Data!L25/1000000</f>
        <v>30000</v>
      </c>
      <c r="Q26" s="18">
        <f>Data!M25/1000000</f>
        <v>-6000</v>
      </c>
      <c r="R26" s="2" t="e">
        <f>#N/A</f>
        <v>#N/A</v>
      </c>
      <c r="S26" s="2" t="e">
        <f>#N/A</f>
        <v>#N/A</v>
      </c>
      <c r="T26" s="2" t="e">
        <f>#N/A</f>
        <v>#N/A</v>
      </c>
      <c r="U26" s="13" t="e">
        <f>#N/A</f>
        <v>#N/A</v>
      </c>
      <c r="V26" s="13" t="e">
        <f>#N/A</f>
        <v>#N/A</v>
      </c>
      <c r="W26" s="13" t="e">
        <f>#N/A</f>
        <v>#N/A</v>
      </c>
      <c r="X26" s="13" t="e">
        <f>#N/A</f>
        <v>#N/A</v>
      </c>
    </row>
    <row r="27" spans="1:24" x14ac:dyDescent="0.25">
      <c r="A27" s="14" t="s">
        <v>4</v>
      </c>
      <c r="B27" s="14" t="s">
        <v>172</v>
      </c>
      <c r="C27" s="18" t="s">
        <v>159</v>
      </c>
      <c r="D27" s="18" t="s">
        <v>173</v>
      </c>
      <c r="E27" s="14" t="s">
        <v>85</v>
      </c>
      <c r="F27" s="30" t="s">
        <v>150</v>
      </c>
      <c r="G27" s="2">
        <f>Data!C26/1000</f>
        <v>245.86</v>
      </c>
      <c r="H27" s="2">
        <f>Data!D26/1000000</f>
        <v>11.451273</v>
      </c>
      <c r="I27" s="2">
        <v>41.599413967117044</v>
      </c>
      <c r="J27" s="16">
        <v>69.599998474121094</v>
      </c>
      <c r="K27" s="18">
        <f>Data!G26/1000000</f>
        <v>5631.6212978898002</v>
      </c>
      <c r="L27" s="18">
        <v>497.90485542704988</v>
      </c>
      <c r="M27" s="18">
        <f>Data!I26/1000000</f>
        <v>5202.0565752582925</v>
      </c>
      <c r="N27" s="18">
        <f>Data!J26/1000000</f>
        <v>2300</v>
      </c>
      <c r="O27" s="18">
        <f>Data!K26/1000000</f>
        <v>1400</v>
      </c>
      <c r="P27" s="18">
        <f>Data!L26/1000000</f>
        <v>3700</v>
      </c>
      <c r="Q27" s="18">
        <f>Data!M26/1000000</f>
        <v>-900</v>
      </c>
      <c r="R27" s="2" t="e">
        <f>#N/A</f>
        <v>#N/A</v>
      </c>
      <c r="S27" s="2" t="e">
        <f>#N/A</f>
        <v>#N/A</v>
      </c>
      <c r="T27" s="2" t="e">
        <f>#N/A</f>
        <v>#N/A</v>
      </c>
      <c r="U27" s="13" t="e">
        <f>#N/A</f>
        <v>#N/A</v>
      </c>
      <c r="V27" s="13" t="e">
        <f>#N/A</f>
        <v>#N/A</v>
      </c>
      <c r="W27" s="13" t="e">
        <f>#N/A</f>
        <v>#N/A</v>
      </c>
      <c r="X27" s="13" t="e">
        <f>#N/A</f>
        <v>#N/A</v>
      </c>
    </row>
    <row r="28" spans="1:24" x14ac:dyDescent="0.25">
      <c r="A28" s="14" t="s">
        <v>52</v>
      </c>
      <c r="B28" s="14" t="s">
        <v>157</v>
      </c>
      <c r="C28" s="18" t="s">
        <v>159</v>
      </c>
      <c r="D28" s="18" t="s">
        <v>163</v>
      </c>
      <c r="E28" s="14" t="s">
        <v>86</v>
      </c>
      <c r="F28" s="30" t="s">
        <v>150</v>
      </c>
      <c r="G28" s="2">
        <f>Data!C27/1000</f>
        <v>36.130000000000003</v>
      </c>
      <c r="H28" s="2">
        <f>Data!D27/1000000</f>
        <v>1.6635580000000001</v>
      </c>
      <c r="I28" s="2">
        <v>55.016394025604555</v>
      </c>
      <c r="J28" s="16">
        <v>67.699996948242202</v>
      </c>
      <c r="K28" s="18">
        <f>Data!G27/1000000</f>
        <v>822.32103240531785</v>
      </c>
      <c r="L28" s="18">
        <v>625.54905636259343</v>
      </c>
      <c r="M28" s="18">
        <f>Data!I27/1000000</f>
        <v>821.45248817818958</v>
      </c>
      <c r="N28" s="18">
        <f>Data!J27/1000000</f>
        <v>250</v>
      </c>
      <c r="O28" s="18">
        <f>Data!K27/1000000</f>
        <v>130</v>
      </c>
      <c r="P28" s="18">
        <f>Data!L27/1000000</f>
        <v>380</v>
      </c>
      <c r="Q28" s="18">
        <f>Data!M27/1000000</f>
        <v>-120</v>
      </c>
      <c r="R28" s="2" t="e">
        <f>#N/A</f>
        <v>#N/A</v>
      </c>
      <c r="S28" s="2" t="e">
        <f>#N/A</f>
        <v>#N/A</v>
      </c>
      <c r="T28" s="2" t="e">
        <f>#N/A</f>
        <v>#N/A</v>
      </c>
      <c r="U28" s="13" t="e">
        <f>#N/A</f>
        <v>#N/A</v>
      </c>
      <c r="V28" s="13" t="e">
        <f>#N/A</f>
        <v>#N/A</v>
      </c>
      <c r="W28" s="13" t="e">
        <f>#N/A</f>
        <v>#N/A</v>
      </c>
      <c r="X28" s="13" t="e">
        <f>#N/A</f>
        <v>#N/A</v>
      </c>
    </row>
    <row r="29" spans="1:24" x14ac:dyDescent="0.25">
      <c r="A29" s="14" t="s">
        <v>17</v>
      </c>
      <c r="B29" s="14" t="s">
        <v>182</v>
      </c>
      <c r="C29" s="18" t="s">
        <v>159</v>
      </c>
      <c r="D29" s="18" t="s">
        <v>159</v>
      </c>
      <c r="E29" s="14" t="s">
        <v>87</v>
      </c>
      <c r="G29" s="2">
        <f>Data!C28/1000</f>
        <v>580.37</v>
      </c>
      <c r="H29" s="2">
        <f>Data!D28/1000000</f>
        <v>43.178140999999997</v>
      </c>
      <c r="I29" s="2">
        <v>73.109828864602733</v>
      </c>
      <c r="J29" s="16">
        <v>60.900001525878899</v>
      </c>
      <c r="K29" s="18">
        <f>Data!G28/1000000</f>
        <v>40697.163224251883</v>
      </c>
      <c r="L29" s="18">
        <v>808.00057178552743</v>
      </c>
      <c r="M29" s="18">
        <f>Data!I28/1000000</f>
        <v>40526.595757941228</v>
      </c>
      <c r="N29" s="18">
        <f>Data!J28/1000000</f>
        <v>16289.834561</v>
      </c>
      <c r="O29" s="18">
        <f>Data!K28/1000000</f>
        <v>6127.0699770000001</v>
      </c>
      <c r="P29" s="18">
        <f>Data!L28/1000000</f>
        <v>22416.904537999999</v>
      </c>
      <c r="Q29" s="18">
        <f>Data!M28/1000000</f>
        <v>-10162.764584</v>
      </c>
      <c r="R29" s="2" t="e">
        <f>#N/A</f>
        <v>#N/A</v>
      </c>
      <c r="S29" s="2" t="e">
        <f>#N/A</f>
        <v>#N/A</v>
      </c>
      <c r="T29" s="2" t="e">
        <f>#N/A</f>
        <v>#N/A</v>
      </c>
      <c r="U29" s="13" t="e">
        <f>#N/A</f>
        <v>#N/A</v>
      </c>
      <c r="V29" s="13" t="e">
        <f>#N/A</f>
        <v>#N/A</v>
      </c>
      <c r="W29" s="13" t="e">
        <f>#N/A</f>
        <v>#N/A</v>
      </c>
      <c r="X29" s="13" t="e">
        <f>#N/A</f>
        <v>#N/A</v>
      </c>
    </row>
    <row r="30" spans="1:24" x14ac:dyDescent="0.25">
      <c r="A30" s="14" t="s">
        <v>59</v>
      </c>
      <c r="B30" s="14" t="s">
        <v>180</v>
      </c>
      <c r="C30" s="18" t="s">
        <v>163</v>
      </c>
      <c r="D30" s="18" t="s">
        <v>173</v>
      </c>
      <c r="E30" s="14" t="s">
        <v>88</v>
      </c>
      <c r="F30" s="30" t="s">
        <v>150</v>
      </c>
      <c r="G30" s="2">
        <f>Data!C29/1000</f>
        <v>30.36</v>
      </c>
      <c r="H30" s="2">
        <f>Data!D29/1000000</f>
        <v>2.051545</v>
      </c>
      <c r="I30" s="2">
        <v>72.260968379446638</v>
      </c>
      <c r="J30" s="16">
        <v>48.400001525878899</v>
      </c>
      <c r="K30" s="18">
        <f>Data!G29/1000000</f>
        <v>2447.5732994777741</v>
      </c>
      <c r="L30" s="18">
        <v>1105.9132385608411</v>
      </c>
      <c r="M30" s="18">
        <f>Data!I29/1000000</f>
        <v>2751.6913921964838</v>
      </c>
      <c r="N30" s="18">
        <f>Data!J29/1000000</f>
        <v>2600</v>
      </c>
      <c r="O30" s="18">
        <f>Data!K29/1000000</f>
        <v>1100</v>
      </c>
      <c r="P30" s="18">
        <f>Data!L29/1000000</f>
        <v>3700</v>
      </c>
      <c r="Q30" s="18">
        <f>Data!M29/1000000</f>
        <v>-1500</v>
      </c>
      <c r="R30" s="2" t="e">
        <f>#N/A</f>
        <v>#N/A</v>
      </c>
      <c r="S30" s="2" t="e">
        <f>#N/A</f>
        <v>#N/A</v>
      </c>
      <c r="T30" s="2" t="e">
        <f>#N/A</f>
        <v>#N/A</v>
      </c>
      <c r="U30" s="13" t="e">
        <f>#N/A</f>
        <v>#N/A</v>
      </c>
      <c r="V30" s="13" t="e">
        <f>#N/A</f>
        <v>#N/A</v>
      </c>
      <c r="W30" s="13" t="e">
        <f>#N/A</f>
        <v>#N/A</v>
      </c>
      <c r="X30" s="13" t="e">
        <f>#N/A</f>
        <v>#N/A</v>
      </c>
    </row>
    <row r="31" spans="1:24" x14ac:dyDescent="0.25">
      <c r="A31" s="14" t="s">
        <v>30</v>
      </c>
      <c r="B31" s="14" t="s">
        <v>167</v>
      </c>
      <c r="C31" s="18" t="s">
        <v>160</v>
      </c>
      <c r="D31" s="18" t="s">
        <v>163</v>
      </c>
      <c r="E31" s="14" t="s">
        <v>89</v>
      </c>
      <c r="F31" s="30" t="s">
        <v>150</v>
      </c>
      <c r="G31" s="2">
        <f>Data!C30/1000</f>
        <v>111.37</v>
      </c>
      <c r="H31" s="2">
        <f>Data!D30/1000000</f>
        <v>4.1904349999999999</v>
      </c>
      <c r="I31" s="2">
        <v>42.863081395348836</v>
      </c>
      <c r="J31" s="16">
        <v>59.200000762939503</v>
      </c>
      <c r="K31" s="18">
        <f>Data!G30/1000000</f>
        <v>1733.8235527091379</v>
      </c>
      <c r="L31" s="18">
        <v>374.3332221925163</v>
      </c>
      <c r="M31" s="18">
        <f>Data!I30/1000000</f>
        <v>1581.5235527091418</v>
      </c>
      <c r="N31" s="18">
        <f>Data!J30/1000000</f>
        <v>1065.5999999999999</v>
      </c>
      <c r="O31" s="18">
        <f>Data!K30/1000000</f>
        <v>459.4</v>
      </c>
      <c r="P31" s="18">
        <f>Data!L30/1000000</f>
        <v>1525</v>
      </c>
      <c r="Q31" s="18">
        <f>Data!M30/1000000</f>
        <v>-606.20000000000005</v>
      </c>
      <c r="R31" s="2" t="e">
        <f>#N/A</f>
        <v>#N/A</v>
      </c>
      <c r="S31" s="2" t="e">
        <f>#N/A</f>
        <v>#N/A</v>
      </c>
      <c r="T31" s="2" t="e">
        <f>#N/A</f>
        <v>#N/A</v>
      </c>
      <c r="U31" s="13" t="e">
        <f>#N/A</f>
        <v>#N/A</v>
      </c>
      <c r="V31" s="13" t="e">
        <f>#N/A</f>
        <v>#N/A</v>
      </c>
      <c r="W31" s="13" t="e">
        <f>#N/A</f>
        <v>#N/A</v>
      </c>
      <c r="X31" s="13" t="e">
        <f>#N/A</f>
        <v>#N/A</v>
      </c>
    </row>
    <row r="32" spans="1:24" x14ac:dyDescent="0.25">
      <c r="A32" s="14" t="s">
        <v>9</v>
      </c>
      <c r="B32" s="14" t="s">
        <v>168</v>
      </c>
      <c r="C32" s="18" t="s">
        <v>159</v>
      </c>
      <c r="D32" s="18" t="s">
        <v>159</v>
      </c>
      <c r="E32" s="14" t="s">
        <v>90</v>
      </c>
      <c r="G32" s="2">
        <f>Data!C31/1000</f>
        <v>1759.54</v>
      </c>
      <c r="H32" s="2">
        <f>Data!D31/1000000</f>
        <v>6.154623</v>
      </c>
      <c r="I32" s="2">
        <v>3.6502563169919409</v>
      </c>
      <c r="J32" s="16">
        <v>48.400001525878899</v>
      </c>
      <c r="K32" s="18">
        <f>Data!G31/1000000</f>
        <v>62360.446570972883</v>
      </c>
      <c r="L32" s="18">
        <v>9957.4904063992035</v>
      </c>
      <c r="M32" s="18">
        <f>Data!I31/1000000</f>
        <v>61985.446570972883</v>
      </c>
      <c r="N32" s="18">
        <f>Data!J31/1000000</f>
        <v>23000</v>
      </c>
      <c r="O32" s="18">
        <f>Data!K31/1000000</f>
        <v>59000</v>
      </c>
      <c r="P32" s="18">
        <f>Data!L31/1000000</f>
        <v>82000</v>
      </c>
      <c r="Q32" s="18">
        <f>Data!M31/1000000</f>
        <v>36000</v>
      </c>
      <c r="R32" s="2" t="e">
        <f>#N/A</f>
        <v>#N/A</v>
      </c>
      <c r="S32" s="2" t="e">
        <f>#N/A</f>
        <v>#N/A</v>
      </c>
      <c r="T32" s="2" t="e">
        <f>#N/A</f>
        <v>#N/A</v>
      </c>
      <c r="U32" s="13" t="e">
        <f>#N/A</f>
        <v>#N/A</v>
      </c>
      <c r="V32" s="13" t="e">
        <f>#N/A</f>
        <v>#N/A</v>
      </c>
      <c r="W32" s="13" t="e">
        <f>#N/A</f>
        <v>#N/A</v>
      </c>
      <c r="X32" s="13" t="e">
        <f>#N/A</f>
        <v>#N/A</v>
      </c>
    </row>
    <row r="33" spans="1:24" x14ac:dyDescent="0.25">
      <c r="A33" s="14" t="s">
        <v>42</v>
      </c>
      <c r="B33" s="14" t="s">
        <v>176</v>
      </c>
      <c r="C33" s="18" t="s">
        <v>159</v>
      </c>
      <c r="D33" s="18" t="s">
        <v>163</v>
      </c>
      <c r="E33" s="14" t="s">
        <v>91</v>
      </c>
      <c r="F33" s="30" t="s">
        <v>150</v>
      </c>
      <c r="G33" s="2">
        <f>Data!C32/1000</f>
        <v>587.04</v>
      </c>
      <c r="H33" s="2">
        <f>Data!D32/1000000</f>
        <v>22.293914000000001</v>
      </c>
      <c r="I33" s="2">
        <v>36.652912955256731</v>
      </c>
      <c r="J33" s="16">
        <v>85.5</v>
      </c>
      <c r="K33" s="18">
        <f>Data!G32/1000000</f>
        <v>9975.1248724050038</v>
      </c>
      <c r="L33" s="18">
        <v>465.01142482286639</v>
      </c>
      <c r="M33" s="18">
        <f>Data!I32/1000000</f>
        <v>9685.95919642019</v>
      </c>
      <c r="N33" s="18">
        <f>Data!J32/1000000</f>
        <v>3050</v>
      </c>
      <c r="O33" s="18">
        <f>Data!K32/1000000</f>
        <v>1500</v>
      </c>
      <c r="P33" s="18">
        <f>Data!L32/1000000</f>
        <v>4550</v>
      </c>
      <c r="Q33" s="18">
        <f>Data!M32/1000000</f>
        <v>-1550</v>
      </c>
      <c r="R33" s="2" t="e">
        <f>#N/A</f>
        <v>#N/A</v>
      </c>
      <c r="S33" s="2" t="e">
        <f>#N/A</f>
        <v>#N/A</v>
      </c>
      <c r="T33" s="2" t="e">
        <f>#N/A</f>
        <v>#N/A</v>
      </c>
      <c r="U33" s="13" t="e">
        <f>#N/A</f>
        <v>#N/A</v>
      </c>
      <c r="V33" s="13" t="e">
        <f>#N/A</f>
        <v>#N/A</v>
      </c>
      <c r="W33" s="13" t="e">
        <f>#N/A</f>
        <v>#N/A</v>
      </c>
      <c r="X33" s="13" t="e">
        <f>#N/A</f>
        <v>#N/A</v>
      </c>
    </row>
    <row r="34" spans="1:24" x14ac:dyDescent="0.25">
      <c r="A34" s="14" t="s">
        <v>29</v>
      </c>
      <c r="B34" s="14" t="s">
        <v>177</v>
      </c>
      <c r="C34" s="18" t="s">
        <v>163</v>
      </c>
      <c r="D34" s="18" t="s">
        <v>163</v>
      </c>
      <c r="E34" s="14" t="s">
        <v>92</v>
      </c>
      <c r="F34" s="30" t="s">
        <v>150</v>
      </c>
      <c r="G34" s="2">
        <f>Data!C33/1000</f>
        <v>118.48</v>
      </c>
      <c r="H34" s="2">
        <f>Data!D33/1000000</f>
        <v>15.906483</v>
      </c>
      <c r="I34" s="2">
        <v>163.14051760712769</v>
      </c>
      <c r="J34" s="16">
        <v>76.699996948242202</v>
      </c>
      <c r="K34" s="18">
        <f>Data!G33/1000000</f>
        <v>4263.7949839006033</v>
      </c>
      <c r="L34" s="18">
        <v>365.45358615830372</v>
      </c>
      <c r="M34" s="18">
        <f>Data!I33/1000000</f>
        <v>4139.0245276541918</v>
      </c>
      <c r="N34" s="18">
        <f>Data!J33/1000000</f>
        <v>2350</v>
      </c>
      <c r="O34" s="18">
        <f>Data!K33/1000000</f>
        <v>1300</v>
      </c>
      <c r="P34" s="18">
        <f>Data!L33/1000000</f>
        <v>3650</v>
      </c>
      <c r="Q34" s="18">
        <f>Data!M33/1000000</f>
        <v>-1050</v>
      </c>
      <c r="R34" s="2" t="e">
        <f>#N/A</f>
        <v>#N/A</v>
      </c>
      <c r="S34" s="2" t="e">
        <f>#N/A</f>
        <v>#N/A</v>
      </c>
      <c r="T34" s="2" t="e">
        <f>#N/A</f>
        <v>#N/A</v>
      </c>
      <c r="U34" s="13" t="e">
        <f>#N/A</f>
        <v>#N/A</v>
      </c>
      <c r="V34" s="13" t="e">
        <f>#N/A</f>
        <v>#N/A</v>
      </c>
      <c r="W34" s="13" t="e">
        <f>#N/A</f>
        <v>#N/A</v>
      </c>
      <c r="X34" s="13" t="e">
        <f>#N/A</f>
        <v>#N/A</v>
      </c>
    </row>
    <row r="35" spans="1:24" x14ac:dyDescent="0.25">
      <c r="A35" s="14" t="s">
        <v>31</v>
      </c>
      <c r="B35" s="14" t="s">
        <v>158</v>
      </c>
      <c r="C35" s="18" t="s">
        <v>160</v>
      </c>
      <c r="D35" s="18" t="s">
        <v>163</v>
      </c>
      <c r="E35" s="14" t="s">
        <v>93</v>
      </c>
      <c r="F35" s="30" t="s">
        <v>150</v>
      </c>
      <c r="G35" s="2">
        <f>Data!C34/1000</f>
        <v>1240.19</v>
      </c>
      <c r="H35" s="2">
        <f>Data!D34/1000000</f>
        <v>14.853572</v>
      </c>
      <c r="I35" s="2">
        <v>12.981206205590933</v>
      </c>
      <c r="J35" s="16">
        <v>60.599998474121101</v>
      </c>
      <c r="K35" s="18">
        <f>Data!G34/1000000</f>
        <v>10308.146675949753</v>
      </c>
      <c r="L35" s="18">
        <v>683.51124190884229</v>
      </c>
      <c r="M35" s="18">
        <f>Data!I34/1000000</f>
        <v>9807.6740990021863</v>
      </c>
      <c r="N35" s="18">
        <f>Data!J34/1000000</f>
        <v>2950</v>
      </c>
      <c r="O35" s="18">
        <f>Data!K34/1000000</f>
        <v>2150</v>
      </c>
      <c r="P35" s="18">
        <f>Data!L34/1000000</f>
        <v>5100</v>
      </c>
      <c r="Q35" s="18">
        <f>Data!M34/1000000</f>
        <v>-800</v>
      </c>
      <c r="R35" s="2" t="e">
        <f>#N/A</f>
        <v>#N/A</v>
      </c>
      <c r="S35" s="2" t="e">
        <f>#N/A</f>
        <v>#N/A</v>
      </c>
      <c r="T35" s="2" t="e">
        <f>#N/A</f>
        <v>#N/A</v>
      </c>
      <c r="U35" s="13" t="e">
        <f>#N/A</f>
        <v>#N/A</v>
      </c>
      <c r="V35" s="13" t="e">
        <f>#N/A</f>
        <v>#N/A</v>
      </c>
      <c r="W35" s="13" t="e">
        <f>#N/A</f>
        <v>#N/A</v>
      </c>
      <c r="X35" s="13" t="e">
        <f>#N/A</f>
        <v>#N/A</v>
      </c>
    </row>
    <row r="36" spans="1:24" x14ac:dyDescent="0.25">
      <c r="A36" s="14" t="s">
        <v>60</v>
      </c>
      <c r="B36" s="14" t="s">
        <v>178</v>
      </c>
      <c r="C36" s="18" t="s">
        <v>173</v>
      </c>
      <c r="D36" s="18" t="s">
        <v>173</v>
      </c>
      <c r="E36" s="14" t="s">
        <v>94</v>
      </c>
      <c r="F36" s="30" t="s">
        <v>150</v>
      </c>
      <c r="G36" s="2">
        <f>Data!C35/1000</f>
        <v>1030.7</v>
      </c>
      <c r="H36" s="2">
        <f>Data!D35/1000000</f>
        <v>3.796141</v>
      </c>
      <c r="I36" s="2">
        <v>3.4360531677500727</v>
      </c>
      <c r="J36" s="16">
        <v>37.099998474121101</v>
      </c>
      <c r="K36" s="18">
        <f>Data!G35/1000000</f>
        <v>4199.051817058762</v>
      </c>
      <c r="L36" s="18">
        <v>1189.5840853305781</v>
      </c>
      <c r="M36" s="18">
        <f>Data!I35/1000000</f>
        <v>4066.2907668699008</v>
      </c>
      <c r="N36" s="18">
        <f>Data!J35/1000000</f>
        <v>2800</v>
      </c>
      <c r="O36" s="18">
        <f>Data!K35/1000000</f>
        <v>2500</v>
      </c>
      <c r="P36" s="18">
        <f>Data!L35/1000000</f>
        <v>5300</v>
      </c>
      <c r="Q36" s="18">
        <f>Data!M35/1000000</f>
        <v>-300</v>
      </c>
      <c r="R36" s="2" t="e">
        <f>#N/A</f>
        <v>#N/A</v>
      </c>
      <c r="S36" s="2" t="e">
        <f>#N/A</f>
        <v>#N/A</v>
      </c>
      <c r="T36" s="2" t="e">
        <f>#N/A</f>
        <v>#N/A</v>
      </c>
      <c r="U36" s="13" t="e">
        <f>#N/A</f>
        <v>#N/A</v>
      </c>
      <c r="V36" s="13" t="e">
        <f>#N/A</f>
        <v>#N/A</v>
      </c>
      <c r="W36" s="13" t="e">
        <f>#N/A</f>
        <v>#N/A</v>
      </c>
      <c r="X36" s="13" t="e">
        <f>#N/A</f>
        <v>#N/A</v>
      </c>
    </row>
    <row r="37" spans="1:24" x14ac:dyDescent="0.25">
      <c r="A37" s="14" t="s">
        <v>23</v>
      </c>
      <c r="B37" s="14" t="s">
        <v>176</v>
      </c>
      <c r="C37" s="18" t="s">
        <v>159</v>
      </c>
      <c r="D37" s="18" t="s">
        <v>163</v>
      </c>
      <c r="E37" s="14" t="s">
        <v>95</v>
      </c>
      <c r="G37" s="2">
        <f>Data!C36/1000</f>
        <v>2.04</v>
      </c>
      <c r="H37" s="2">
        <f>Data!D36/1000000</f>
        <v>1.2914559999999999</v>
      </c>
      <c r="I37" s="2">
        <v>633.52266009852212</v>
      </c>
      <c r="J37" s="16">
        <v>54</v>
      </c>
      <c r="K37" s="18">
        <f>Data!G36/1000000</f>
        <v>10486.037633994016</v>
      </c>
      <c r="L37" s="18">
        <v>8755.3730766032713</v>
      </c>
      <c r="M37" s="18">
        <f>Data!I36/1000000</f>
        <v>10597.873091469934</v>
      </c>
      <c r="N37" s="18">
        <f>Data!J36/1000000</f>
        <v>5200</v>
      </c>
      <c r="O37" s="18">
        <f>Data!K36/1000000</f>
        <v>2650</v>
      </c>
      <c r="P37" s="18">
        <f>Data!L36/1000000</f>
        <v>7850</v>
      </c>
      <c r="Q37" s="18">
        <f>Data!M36/1000000</f>
        <v>-2550</v>
      </c>
      <c r="R37" s="2" t="e">
        <f>#N/A</f>
        <v>#N/A</v>
      </c>
      <c r="S37" s="2" t="e">
        <f>#N/A</f>
        <v>#N/A</v>
      </c>
      <c r="T37" s="2" t="e">
        <f>#N/A</f>
        <v>#N/A</v>
      </c>
      <c r="U37" s="13" t="e">
        <f>#N/A</f>
        <v>#N/A</v>
      </c>
      <c r="V37" s="13" t="e">
        <f>#N/A</f>
        <v>#N/A</v>
      </c>
      <c r="W37" s="13" t="e">
        <f>#N/A</f>
        <v>#N/A</v>
      </c>
      <c r="X37" s="13" t="e">
        <f>#N/A</f>
        <v>#N/A</v>
      </c>
    </row>
    <row r="38" spans="1:24" x14ac:dyDescent="0.25">
      <c r="A38" s="14" t="s">
        <v>40</v>
      </c>
      <c r="B38" s="14" t="s">
        <v>169</v>
      </c>
      <c r="C38" s="18" t="s">
        <v>163</v>
      </c>
      <c r="D38" s="18" t="s">
        <v>163</v>
      </c>
      <c r="E38" s="14" t="s">
        <v>96</v>
      </c>
      <c r="G38" s="2">
        <f>Data!C37/1000</f>
        <v>446.55</v>
      </c>
      <c r="H38" s="2">
        <f>Data!D37/1000000</f>
        <v>32.521143000000002</v>
      </c>
      <c r="I38" s="2">
        <v>72.312287698857276</v>
      </c>
      <c r="J38" s="16">
        <v>45.799999237060497</v>
      </c>
      <c r="K38" s="18">
        <f>Data!G37/1000000</f>
        <v>95981.572517167064</v>
      </c>
      <c r="L38" s="18">
        <v>3105.4157571042065</v>
      </c>
      <c r="M38" s="18">
        <f>Data!I37/1000000</f>
        <v>93084.169556021254</v>
      </c>
      <c r="N38" s="18">
        <f>Data!J37/1000000</f>
        <v>44255.633032999998</v>
      </c>
      <c r="O38" s="18">
        <f>Data!K37/1000000</f>
        <v>21254.832655999999</v>
      </c>
      <c r="P38" s="18">
        <f>Data!L37/1000000</f>
        <v>65510.465688999997</v>
      </c>
      <c r="Q38" s="18">
        <f>Data!M37/1000000</f>
        <v>-23000.800377</v>
      </c>
      <c r="R38" s="2" t="e">
        <f>#N/A</f>
        <v>#N/A</v>
      </c>
      <c r="S38" s="2" t="e">
        <f>#N/A</f>
        <v>#N/A</v>
      </c>
      <c r="T38" s="2" t="e">
        <f>#N/A</f>
        <v>#N/A</v>
      </c>
      <c r="U38" s="13" t="e">
        <f>#N/A</f>
        <v>#N/A</v>
      </c>
      <c r="V38" s="13" t="e">
        <f>#N/A</f>
        <v>#N/A</v>
      </c>
      <c r="W38" s="13" t="e">
        <f>#N/A</f>
        <v>#N/A</v>
      </c>
      <c r="X38" s="13" t="e">
        <f>#N/A</f>
        <v>#N/A</v>
      </c>
    </row>
    <row r="39" spans="1:24" x14ac:dyDescent="0.25">
      <c r="A39" s="14" t="s">
        <v>10</v>
      </c>
      <c r="B39" s="14" t="s">
        <v>149</v>
      </c>
      <c r="C39" s="18" t="s">
        <v>173</v>
      </c>
      <c r="D39" s="18" t="s">
        <v>173</v>
      </c>
      <c r="E39" s="14" t="s">
        <v>97</v>
      </c>
      <c r="F39" s="30" t="s">
        <v>150</v>
      </c>
      <c r="G39" s="2">
        <f>Data!C38/1000</f>
        <v>799.38</v>
      </c>
      <c r="H39" s="2">
        <f>Data!D38/1000000</f>
        <v>25.203395</v>
      </c>
      <c r="I39" s="2">
        <v>30.430209313563417</v>
      </c>
      <c r="J39" s="16">
        <v>78</v>
      </c>
      <c r="K39" s="18">
        <f>Data!G38/1000000</f>
        <v>14243.717484463477</v>
      </c>
      <c r="L39" s="18">
        <v>533.31366520879851</v>
      </c>
      <c r="M39" s="18">
        <f>Data!I38/1000000</f>
        <v>14203.254275731608</v>
      </c>
      <c r="N39" s="18">
        <f>Data!J38/1000000</f>
        <v>6800</v>
      </c>
      <c r="O39" s="18">
        <f>Data!K38/1000000</f>
        <v>4100</v>
      </c>
      <c r="P39" s="18">
        <f>Data!L38/1000000</f>
        <v>10900</v>
      </c>
      <c r="Q39" s="18">
        <f>Data!M38/1000000</f>
        <v>-2700</v>
      </c>
      <c r="R39" s="2" t="e">
        <f>#N/A</f>
        <v>#N/A</v>
      </c>
      <c r="S39" s="2" t="e">
        <f>#N/A</f>
        <v>#N/A</v>
      </c>
      <c r="T39" s="2" t="e">
        <f>#N/A</f>
        <v>#N/A</v>
      </c>
      <c r="U39" s="13" t="e">
        <f>#N/A</f>
        <v>#N/A</v>
      </c>
      <c r="V39" s="13" t="e">
        <f>#N/A</f>
        <v>#N/A</v>
      </c>
      <c r="W39" s="13" t="e">
        <f>#N/A</f>
        <v>#N/A</v>
      </c>
      <c r="X39" s="13" t="e">
        <f>#N/A</f>
        <v>#N/A</v>
      </c>
    </row>
    <row r="40" spans="1:24" x14ac:dyDescent="0.25">
      <c r="A40" s="14" t="s">
        <v>53</v>
      </c>
      <c r="B40" s="14" t="s">
        <v>180</v>
      </c>
      <c r="C40" s="18" t="s">
        <v>163</v>
      </c>
      <c r="D40" s="18" t="s">
        <v>173</v>
      </c>
      <c r="E40" s="14" t="s">
        <v>98</v>
      </c>
      <c r="G40" s="2">
        <f>Data!C39/1000</f>
        <v>824.29</v>
      </c>
      <c r="H40" s="2">
        <f>Data!D39/1000000</f>
        <v>2.2593930000000002</v>
      </c>
      <c r="I40" s="2">
        <v>2.8228254928397041</v>
      </c>
      <c r="J40" s="16">
        <v>48.799999237060497</v>
      </c>
      <c r="K40" s="18">
        <f>Data!G39/1000000</f>
        <v>13072.278942987045</v>
      </c>
      <c r="L40" s="18">
        <v>5383.2614921595014</v>
      </c>
      <c r="M40" s="18">
        <f>Data!I39/1000000</f>
        <v>12715.758880867081</v>
      </c>
      <c r="N40" s="18">
        <f>Data!J39/1000000</f>
        <v>6750</v>
      </c>
      <c r="O40" s="18">
        <f>Data!K39/1000000</f>
        <v>4100</v>
      </c>
      <c r="P40" s="18">
        <f>Data!L39/1000000</f>
        <v>10850</v>
      </c>
      <c r="Q40" s="18">
        <f>Data!M39/1000000</f>
        <v>-2650</v>
      </c>
      <c r="R40" s="2" t="e">
        <f>#N/A</f>
        <v>#N/A</v>
      </c>
      <c r="S40" s="2" t="e">
        <f>#N/A</f>
        <v>#N/A</v>
      </c>
      <c r="T40" s="2" t="e">
        <f>#N/A</f>
        <v>#N/A</v>
      </c>
      <c r="U40" s="13" t="e">
        <f>#N/A</f>
        <v>#N/A</v>
      </c>
      <c r="V40" s="13" t="e">
        <f>#N/A</f>
        <v>#N/A</v>
      </c>
      <c r="W40" s="13" t="e">
        <f>#N/A</f>
        <v>#N/A</v>
      </c>
      <c r="X40" s="13" t="e">
        <f>#N/A</f>
        <v>#N/A</v>
      </c>
    </row>
    <row r="41" spans="1:24" x14ac:dyDescent="0.25">
      <c r="A41" s="14" t="s">
        <v>34</v>
      </c>
      <c r="B41" s="14" t="s">
        <v>158</v>
      </c>
      <c r="C41" s="18" t="s">
        <v>160</v>
      </c>
      <c r="D41" s="18" t="s">
        <v>163</v>
      </c>
      <c r="E41" s="14" t="s">
        <v>99</v>
      </c>
      <c r="F41" s="30" t="s">
        <v>150</v>
      </c>
      <c r="G41" s="2">
        <f>Data!C40/1000</f>
        <v>1267</v>
      </c>
      <c r="H41" s="2">
        <f>Data!D40/1000000</f>
        <v>17.157042000000001</v>
      </c>
      <c r="I41" s="2">
        <v>12.685714060156311</v>
      </c>
      <c r="J41" s="16">
        <v>61.400001525878899</v>
      </c>
      <c r="K41" s="18">
        <f>Data!G40/1000000</f>
        <v>6773.1855112672711</v>
      </c>
      <c r="L41" s="18">
        <v>374.44540634568256</v>
      </c>
      <c r="M41" s="18">
        <f>Data!I40/1000000</f>
        <v>6656.3268254383638</v>
      </c>
      <c r="N41" s="18">
        <f>Data!J40/1000000</f>
        <v>2900</v>
      </c>
      <c r="O41" s="18">
        <f>Data!K40/1000000</f>
        <v>1500</v>
      </c>
      <c r="P41" s="18">
        <f>Data!L40/1000000</f>
        <v>4400</v>
      </c>
      <c r="Q41" s="18">
        <f>Data!M40/1000000</f>
        <v>-1400</v>
      </c>
      <c r="R41" s="2" t="e">
        <f>#N/A</f>
        <v>#N/A</v>
      </c>
      <c r="S41" s="2" t="e">
        <f>#N/A</f>
        <v>#N/A</v>
      </c>
      <c r="T41" s="2" t="e">
        <f>#N/A</f>
        <v>#N/A</v>
      </c>
      <c r="U41" s="13" t="e">
        <f>#N/A</f>
        <v>#N/A</v>
      </c>
      <c r="V41" s="13" t="e">
        <f>#N/A</f>
        <v>#N/A</v>
      </c>
      <c r="W41" s="13" t="e">
        <f>#N/A</f>
        <v>#N/A</v>
      </c>
      <c r="X41" s="13" t="e">
        <f>#N/A</f>
        <v>#N/A</v>
      </c>
    </row>
    <row r="42" spans="1:24" x14ac:dyDescent="0.25">
      <c r="A42" s="14" t="s">
        <v>27</v>
      </c>
      <c r="B42" s="14" t="s">
        <v>166</v>
      </c>
      <c r="C42" s="18" t="s">
        <v>159</v>
      </c>
      <c r="D42" s="18" t="s">
        <v>163</v>
      </c>
      <c r="E42" s="14" t="s">
        <v>100</v>
      </c>
      <c r="G42" s="2">
        <f>Data!C41/1000</f>
        <v>923.77</v>
      </c>
      <c r="H42" s="2">
        <f>Data!D41/1000000</f>
        <v>168.833776</v>
      </c>
      <c r="I42" s="2">
        <v>178.38832745918288</v>
      </c>
      <c r="J42" s="16">
        <v>51.700000762939503</v>
      </c>
      <c r="K42" s="18">
        <f>Data!G41/1000000</f>
        <v>262597.40548782231</v>
      </c>
      <c r="L42" s="18">
        <v>1501.7215825168407</v>
      </c>
      <c r="M42" s="18">
        <f>Data!I41/1000000</f>
        <v>241297.40548782214</v>
      </c>
      <c r="N42" s="18">
        <f>Data!J41/1000000</f>
        <v>51000</v>
      </c>
      <c r="O42" s="18">
        <f>Data!K41/1000000</f>
        <v>114000</v>
      </c>
      <c r="P42" s="18">
        <f>Data!L41/1000000</f>
        <v>165000</v>
      </c>
      <c r="Q42" s="18">
        <f>Data!M41/1000000</f>
        <v>63000</v>
      </c>
      <c r="R42" s="2" t="e">
        <f>#N/A</f>
        <v>#N/A</v>
      </c>
      <c r="S42" s="2" t="e">
        <f>#N/A</f>
        <v>#N/A</v>
      </c>
      <c r="T42" s="2" t="e">
        <f>#N/A</f>
        <v>#N/A</v>
      </c>
      <c r="U42" s="13" t="e">
        <f>#N/A</f>
        <v>#N/A</v>
      </c>
      <c r="V42" s="13" t="e">
        <f>#N/A</f>
        <v>#N/A</v>
      </c>
      <c r="W42" s="13" t="e">
        <f>#N/A</f>
        <v>#N/A</v>
      </c>
      <c r="X42" s="13" t="e">
        <f>#N/A</f>
        <v>#N/A</v>
      </c>
    </row>
    <row r="43" spans="1:24" x14ac:dyDescent="0.25">
      <c r="A43" s="14" t="s">
        <v>14</v>
      </c>
      <c r="B43" s="14" t="s">
        <v>179</v>
      </c>
      <c r="C43" s="18" t="s">
        <v>159</v>
      </c>
      <c r="D43" s="18" t="s">
        <v>163</v>
      </c>
      <c r="E43" s="14" t="s">
        <v>101</v>
      </c>
      <c r="F43" s="30" t="s">
        <v>150</v>
      </c>
      <c r="G43" s="2">
        <f>Data!C42/1000</f>
        <v>26.34</v>
      </c>
      <c r="H43" s="2">
        <f>Data!D42/1000000</f>
        <v>11.457801</v>
      </c>
      <c r="I43" s="2">
        <v>443.57316578840698</v>
      </c>
      <c r="J43" s="16">
        <v>85.5</v>
      </c>
      <c r="K43" s="18">
        <f>Data!G42/1000000</f>
        <v>7103.0008612066877</v>
      </c>
      <c r="L43" s="18">
        <v>582.55566078028448</v>
      </c>
      <c r="M43" s="18">
        <f>Data!I42/1000000</f>
        <v>7029.1838231261117</v>
      </c>
      <c r="N43" s="18">
        <f>Data!J42/1000000</f>
        <v>2000</v>
      </c>
      <c r="O43" s="18">
        <f>Data!K42/1000000</f>
        <v>470</v>
      </c>
      <c r="P43" s="18">
        <f>Data!L42/1000000</f>
        <v>2470</v>
      </c>
      <c r="Q43" s="18">
        <f>Data!M42/1000000</f>
        <v>-1530</v>
      </c>
      <c r="R43" s="2" t="e">
        <f>#N/A</f>
        <v>#N/A</v>
      </c>
      <c r="S43" s="2" t="e">
        <f>#N/A</f>
        <v>#N/A</v>
      </c>
      <c r="T43" s="2" t="e">
        <f>#N/A</f>
        <v>#N/A</v>
      </c>
      <c r="U43" s="13" t="e">
        <f>#N/A</f>
        <v>#N/A</v>
      </c>
      <c r="V43" s="13" t="e">
        <f>#N/A</f>
        <v>#N/A</v>
      </c>
      <c r="W43" s="13" t="e">
        <f>#N/A</f>
        <v>#N/A</v>
      </c>
      <c r="X43" s="13" t="e">
        <f>#N/A</f>
        <v>#N/A</v>
      </c>
    </row>
    <row r="44" spans="1:24" x14ac:dyDescent="0.25">
      <c r="A44" s="14" t="s">
        <v>11</v>
      </c>
      <c r="B44" s="14" t="s">
        <v>146</v>
      </c>
      <c r="C44" s="18" t="s">
        <v>173</v>
      </c>
      <c r="D44" s="18" t="s">
        <v>173</v>
      </c>
      <c r="E44" s="14" t="s">
        <v>102</v>
      </c>
      <c r="F44" s="30"/>
      <c r="G44" s="2">
        <f>Data!C43/1000</f>
        <v>0.96</v>
      </c>
      <c r="H44" s="2">
        <f>Data!D43/1000000</f>
        <v>0.18809799999999999</v>
      </c>
      <c r="I44" s="2">
        <v>175.54791666666668</v>
      </c>
      <c r="J44" s="16" t="s">
        <v>116</v>
      </c>
      <c r="K44" s="18">
        <f>Data!G43/1000000</f>
        <v>263.3983780008478</v>
      </c>
      <c r="L44" s="18">
        <v>1473.2847051088827</v>
      </c>
      <c r="M44" s="18">
        <f>Data!I43/1000000</f>
        <v>261.10046113138901</v>
      </c>
      <c r="N44" s="18">
        <f>Data!J43/1000000</f>
        <v>140</v>
      </c>
      <c r="O44" s="18">
        <f>Data!K43/1000000</f>
        <v>11</v>
      </c>
      <c r="P44" s="18">
        <f>Data!L43/1000000</f>
        <v>151</v>
      </c>
      <c r="Q44" s="18">
        <f>Data!M43/1000000</f>
        <v>-129</v>
      </c>
      <c r="R44" s="2" t="e">
        <f>#N/A</f>
        <v>#N/A</v>
      </c>
      <c r="S44" s="2" t="e">
        <f>#N/A</f>
        <v>#N/A</v>
      </c>
      <c r="T44" s="2" t="e">
        <f>#N/A</f>
        <v>#N/A</v>
      </c>
      <c r="U44" s="13" t="e">
        <f>#N/A</f>
        <v>#N/A</v>
      </c>
      <c r="V44" s="13" t="e">
        <f>#N/A</f>
        <v>#N/A</v>
      </c>
      <c r="W44" s="13" t="e">
        <f>#N/A</f>
        <v>#N/A</v>
      </c>
      <c r="X44" s="13" t="e">
        <f>#N/A</f>
        <v>#N/A</v>
      </c>
    </row>
    <row r="45" spans="1:24" x14ac:dyDescent="0.25">
      <c r="A45" s="14" t="s">
        <v>37</v>
      </c>
      <c r="B45" s="14" t="s">
        <v>157</v>
      </c>
      <c r="C45" s="18" t="s">
        <v>159</v>
      </c>
      <c r="D45" s="18" t="s">
        <v>163</v>
      </c>
      <c r="E45" s="14" t="s">
        <v>103</v>
      </c>
      <c r="F45" s="30" t="s">
        <v>150</v>
      </c>
      <c r="G45" s="2">
        <f>Data!C44/1000</f>
        <v>196.72</v>
      </c>
      <c r="H45" s="2">
        <f>Data!D44/1000000</f>
        <v>13.726020999999999</v>
      </c>
      <c r="I45" s="2">
        <v>66.314631486002185</v>
      </c>
      <c r="J45" s="16">
        <v>68.900001525878906</v>
      </c>
      <c r="K45" s="18">
        <f>Data!G44/1000000</f>
        <v>14045.759802381994</v>
      </c>
      <c r="L45" s="18">
        <v>1119.3572876997914</v>
      </c>
      <c r="M45" s="18">
        <f>Data!I44/1000000</f>
        <v>13865.4170254983</v>
      </c>
      <c r="N45" s="18">
        <f>Data!J44/1000000</f>
        <v>6440</v>
      </c>
      <c r="O45" s="18">
        <f>Data!K44/1000000</f>
        <v>2510</v>
      </c>
      <c r="P45" s="18">
        <f>Data!L44/1000000</f>
        <v>8950</v>
      </c>
      <c r="Q45" s="18">
        <f>Data!M44/1000000</f>
        <v>-3930</v>
      </c>
      <c r="R45" s="2" t="e">
        <f>#N/A</f>
        <v>#N/A</v>
      </c>
      <c r="S45" s="2" t="e">
        <f>#N/A</f>
        <v>#N/A</v>
      </c>
      <c r="T45" s="2" t="e">
        <f>#N/A</f>
        <v>#N/A</v>
      </c>
      <c r="U45" s="13" t="e">
        <f>#N/A</f>
        <v>#N/A</v>
      </c>
      <c r="V45" s="13" t="e">
        <f>#N/A</f>
        <v>#N/A</v>
      </c>
      <c r="W45" s="13" t="e">
        <f>#N/A</f>
        <v>#N/A</v>
      </c>
      <c r="X45" s="13" t="e">
        <f>#N/A</f>
        <v>#N/A</v>
      </c>
    </row>
    <row r="46" spans="1:24" x14ac:dyDescent="0.25">
      <c r="A46" s="14" t="s">
        <v>51</v>
      </c>
      <c r="B46" s="14" t="s">
        <v>176</v>
      </c>
      <c r="C46" s="18" t="s">
        <v>159</v>
      </c>
      <c r="D46" s="18" t="s">
        <v>163</v>
      </c>
      <c r="E46" s="14" t="s">
        <v>104</v>
      </c>
      <c r="G46" s="2">
        <f>Data!C45/1000</f>
        <v>0.46</v>
      </c>
      <c r="H46" s="2">
        <f>Data!D45/1000000</f>
        <v>8.7784907516445104E-2</v>
      </c>
      <c r="I46" s="2">
        <v>186.95652173913044</v>
      </c>
      <c r="J46" s="16" t="s">
        <v>116</v>
      </c>
      <c r="K46" s="18">
        <f>Data!G45/1000000</f>
        <v>1128.7537206293928</v>
      </c>
      <c r="L46" s="18">
        <v>12320.85466121297</v>
      </c>
      <c r="M46" s="18">
        <f>Data!I45/1000000</f>
        <v>1086.8252104471478</v>
      </c>
      <c r="N46" s="18">
        <f>Data!J45/1000000</f>
        <v>800</v>
      </c>
      <c r="O46" s="18">
        <f>Data!K45/1000000</f>
        <v>496.60908799999999</v>
      </c>
      <c r="P46" s="18">
        <f>Data!L45/1000000</f>
        <v>1296.6090879999999</v>
      </c>
      <c r="Q46" s="18">
        <f>Data!M45/1000000</f>
        <v>-303.39091200000001</v>
      </c>
      <c r="R46" s="2" t="e">
        <f>#N/A</f>
        <v>#N/A</v>
      </c>
      <c r="S46" s="2" t="e">
        <f>#N/A</f>
        <v>#N/A</v>
      </c>
      <c r="T46" s="2" t="e">
        <f>#N/A</f>
        <v>#N/A</v>
      </c>
      <c r="U46" s="13" t="e">
        <f>#N/A</f>
        <v>#N/A</v>
      </c>
      <c r="V46" s="13" t="e">
        <f>#N/A</f>
        <v>#N/A</v>
      </c>
      <c r="W46" s="13" t="e">
        <f>#N/A</f>
        <v>#N/A</v>
      </c>
      <c r="X46" s="13" t="e">
        <f>#N/A</f>
        <v>#N/A</v>
      </c>
    </row>
    <row r="47" spans="1:24" x14ac:dyDescent="0.25">
      <c r="A47" s="14" t="s">
        <v>12</v>
      </c>
      <c r="B47" s="14" t="s">
        <v>167</v>
      </c>
      <c r="C47" s="18" t="s">
        <v>160</v>
      </c>
      <c r="D47" s="18" t="s">
        <v>163</v>
      </c>
      <c r="E47" s="14" t="s">
        <v>105</v>
      </c>
      <c r="F47" s="30" t="s">
        <v>150</v>
      </c>
      <c r="G47" s="2">
        <f>Data!C46/1000</f>
        <v>71.739999999999995</v>
      </c>
      <c r="H47" s="2">
        <f>Data!D46/1000000</f>
        <v>5.9787270000000001</v>
      </c>
      <c r="I47" s="2">
        <v>83.740379782183751</v>
      </c>
      <c r="J47" s="16">
        <v>65</v>
      </c>
      <c r="K47" s="18">
        <f>Data!G46/1000000</f>
        <v>3796.0300451376729</v>
      </c>
      <c r="L47" s="18">
        <v>495.71355350152515</v>
      </c>
      <c r="M47" s="18">
        <f>Data!I46/1000000</f>
        <v>3796.0300451376729</v>
      </c>
      <c r="N47" s="18">
        <f>Data!J46/1000000</f>
        <v>1750</v>
      </c>
      <c r="O47" s="18">
        <f>Data!K46/1000000</f>
        <v>650</v>
      </c>
      <c r="P47" s="18">
        <f>Data!L46/1000000</f>
        <v>2400</v>
      </c>
      <c r="Q47" s="18">
        <f>Data!M46/1000000</f>
        <v>-1100</v>
      </c>
      <c r="R47" s="2" t="e">
        <f>#N/A</f>
        <v>#N/A</v>
      </c>
      <c r="S47" s="2" t="e">
        <f>#N/A</f>
        <v>#N/A</v>
      </c>
      <c r="T47" s="2" t="e">
        <f>#N/A</f>
        <v>#N/A</v>
      </c>
      <c r="U47" s="13" t="e">
        <f>#N/A</f>
        <v>#N/A</v>
      </c>
      <c r="V47" s="13" t="e">
        <f>#N/A</f>
        <v>#N/A</v>
      </c>
      <c r="W47" s="13" t="e">
        <f>#N/A</f>
        <v>#N/A</v>
      </c>
      <c r="X47" s="13" t="e">
        <f>#N/A</f>
        <v>#N/A</v>
      </c>
    </row>
    <row r="48" spans="1:24" x14ac:dyDescent="0.25">
      <c r="A48" s="14" t="s">
        <v>36</v>
      </c>
      <c r="B48" s="14" t="s">
        <v>170</v>
      </c>
      <c r="C48" s="18" t="s">
        <v>163</v>
      </c>
      <c r="D48" s="18" t="s">
        <v>163</v>
      </c>
      <c r="E48" s="14" t="s">
        <v>106</v>
      </c>
      <c r="F48" s="30" t="s">
        <v>150</v>
      </c>
      <c r="G48" s="2">
        <f>Data!C47/1000</f>
        <v>637.66</v>
      </c>
      <c r="H48" s="2">
        <f>Data!D47/1000000</f>
        <v>10.195133999999999</v>
      </c>
      <c r="I48" s="2">
        <v>15.233960850575446</v>
      </c>
      <c r="J48" s="16">
        <v>51.799999237060497</v>
      </c>
      <c r="K48" s="18">
        <f>Data!G47/1000000</f>
        <v>1070</v>
      </c>
      <c r="L48" s="18">
        <v>187</v>
      </c>
      <c r="M48" s="18">
        <f>Data!I47/1000000</f>
        <v>1300</v>
      </c>
      <c r="N48" s="18">
        <f>Data!J47/1000000</f>
        <v>822</v>
      </c>
      <c r="O48" s="18">
        <f>Data!K47/1000000</f>
        <v>148</v>
      </c>
      <c r="P48" s="18">
        <f>Data!L47/1000000</f>
        <v>970</v>
      </c>
      <c r="Q48" s="18">
        <f>Data!M47/1000000</f>
        <v>-674</v>
      </c>
      <c r="R48" s="2" t="e">
        <f>#N/A</f>
        <v>#N/A</v>
      </c>
      <c r="S48" s="2" t="e">
        <f>#N/A</f>
        <v>#N/A</v>
      </c>
      <c r="T48" s="2" t="e">
        <f>#N/A</f>
        <v>#N/A</v>
      </c>
      <c r="U48" s="13" t="e">
        <f>#N/A</f>
        <v>#N/A</v>
      </c>
      <c r="V48" s="13" t="e">
        <f>#N/A</f>
        <v>#N/A</v>
      </c>
      <c r="W48" s="13" t="e">
        <f>#N/A</f>
        <v>#N/A</v>
      </c>
      <c r="X48" s="13" t="e">
        <f>#N/A</f>
        <v>#N/A</v>
      </c>
    </row>
    <row r="49" spans="1:24" x14ac:dyDescent="0.25">
      <c r="A49" s="14" t="s">
        <v>20</v>
      </c>
      <c r="B49" s="14" t="s">
        <v>180</v>
      </c>
      <c r="C49" s="18" t="s">
        <v>163</v>
      </c>
      <c r="D49" s="18" t="s">
        <v>173</v>
      </c>
      <c r="E49" s="14" t="s">
        <v>107</v>
      </c>
      <c r="G49" s="2">
        <f>Data!C48/1000</f>
        <v>1219.0899999999999</v>
      </c>
      <c r="H49" s="2">
        <f>Data!D48/1000000</f>
        <v>51.189306614891997</v>
      </c>
      <c r="I49" s="2">
        <v>41.700745204395389</v>
      </c>
      <c r="J49" s="16">
        <v>38.799999237060497</v>
      </c>
      <c r="K49" s="18">
        <f>Data!G48/1000000</f>
        <v>384312.67444553366</v>
      </c>
      <c r="L49" s="18">
        <v>8070.0320904096707</v>
      </c>
      <c r="M49" s="18">
        <f>Data!I48/1000000</f>
        <v>375785.54769840877</v>
      </c>
      <c r="N49" s="18">
        <f>Data!J48/1000000</f>
        <v>122760</v>
      </c>
      <c r="O49" s="18">
        <f>Data!K48/1000000</f>
        <v>87261.433814000004</v>
      </c>
      <c r="P49" s="18">
        <f>Data!L48/1000000</f>
        <v>210021.43381399999</v>
      </c>
      <c r="Q49" s="18">
        <f>Data!M48/1000000</f>
        <v>-35498.566185999996</v>
      </c>
      <c r="R49" s="2" t="e">
        <f>#N/A</f>
        <v>#N/A</v>
      </c>
      <c r="S49" s="2" t="e">
        <f>#N/A</f>
        <v>#N/A</v>
      </c>
      <c r="T49" s="2" t="e">
        <f>#N/A</f>
        <v>#N/A</v>
      </c>
      <c r="U49" s="13" t="e">
        <f>#N/A</f>
        <v>#N/A</v>
      </c>
      <c r="V49" s="13" t="e">
        <f>#N/A</f>
        <v>#N/A</v>
      </c>
      <c r="W49" s="13" t="e">
        <f>#N/A</f>
        <v>#N/A</v>
      </c>
      <c r="X49" s="13" t="e">
        <f>#N/A</f>
        <v>#N/A</v>
      </c>
    </row>
    <row r="50" spans="1:24" x14ac:dyDescent="0.25">
      <c r="A50" s="14" t="s">
        <v>6</v>
      </c>
      <c r="B50" s="14" t="s">
        <v>164</v>
      </c>
      <c r="C50" s="18" t="s">
        <v>159</v>
      </c>
      <c r="D50" s="18" t="s">
        <v>159</v>
      </c>
      <c r="E50" s="14" t="s">
        <v>108</v>
      </c>
      <c r="F50" s="30" t="s">
        <v>150</v>
      </c>
      <c r="G50" s="2">
        <f>Data!C49/1000</f>
        <v>2505.81</v>
      </c>
      <c r="H50" s="2">
        <f>Data!D49/1000000</f>
        <v>37.195349</v>
      </c>
      <c r="I50" s="2">
        <v>14.44376473063973</v>
      </c>
      <c r="J50" s="16">
        <v>45.599998474121101</v>
      </c>
      <c r="K50" s="18">
        <f>Data!G49/1000000</f>
        <v>58768.800832785862</v>
      </c>
      <c r="L50" s="18">
        <v>1866.4447330366891</v>
      </c>
      <c r="M50" s="18">
        <f>Data!I49/1000000</f>
        <v>56347.154863433942</v>
      </c>
      <c r="N50" s="18">
        <f>Data!J49/1000000</f>
        <v>9100</v>
      </c>
      <c r="O50" s="18">
        <f>Data!K49/1000000</f>
        <v>3100</v>
      </c>
      <c r="P50" s="18">
        <f>Data!L49/1000000</f>
        <v>12200</v>
      </c>
      <c r="Q50" s="18">
        <f>Data!M49/1000000</f>
        <v>-6000</v>
      </c>
      <c r="R50" s="2" t="e">
        <f>#N/A</f>
        <v>#N/A</v>
      </c>
      <c r="S50" s="2" t="e">
        <f>#N/A</f>
        <v>#N/A</v>
      </c>
      <c r="T50" s="2" t="e">
        <f>#N/A</f>
        <v>#N/A</v>
      </c>
      <c r="U50" s="13" t="e">
        <f>#N/A</f>
        <v>#N/A</v>
      </c>
      <c r="V50" s="13" t="e">
        <f>#N/A</f>
        <v>#N/A</v>
      </c>
      <c r="W50" s="13" t="e">
        <f>#N/A</f>
        <v>#N/A</v>
      </c>
      <c r="X50" s="13" t="e">
        <f>#N/A</f>
        <v>#N/A</v>
      </c>
    </row>
    <row r="51" spans="1:24" x14ac:dyDescent="0.25">
      <c r="A51" s="14" t="s">
        <v>15</v>
      </c>
      <c r="B51" s="14" t="s">
        <v>181</v>
      </c>
      <c r="C51" s="18" t="s">
        <v>159</v>
      </c>
      <c r="D51" s="18" t="s">
        <v>163</v>
      </c>
      <c r="E51" s="14" t="s">
        <v>109</v>
      </c>
      <c r="G51" s="2">
        <f>Data!C50/1000</f>
        <v>17.36</v>
      </c>
      <c r="H51" s="2">
        <f>Data!D50/1000000</f>
        <v>1.230985</v>
      </c>
      <c r="I51" s="2">
        <v>62.079825581395347</v>
      </c>
      <c r="J51" s="16">
        <v>44.299999237060497</v>
      </c>
      <c r="K51" s="18">
        <f>Data!G50/1000000</f>
        <v>3744.472287070877</v>
      </c>
      <c r="L51" s="18">
        <v>3830.5659029214107</v>
      </c>
      <c r="M51" s="18">
        <f>Data!I50/1000000</f>
        <v>3454.3298961798264</v>
      </c>
      <c r="N51" s="18">
        <f>Data!J50/1000000</f>
        <v>1950</v>
      </c>
      <c r="O51" s="18">
        <f>Data!K50/1000000</f>
        <v>1900</v>
      </c>
      <c r="P51" s="18">
        <f>Data!L50/1000000</f>
        <v>3850</v>
      </c>
      <c r="Q51" s="18">
        <f>Data!M50/1000000</f>
        <v>-50</v>
      </c>
      <c r="R51" s="2" t="e">
        <f>#N/A</f>
        <v>#N/A</v>
      </c>
      <c r="S51" s="2" t="e">
        <f>#N/A</f>
        <v>#N/A</v>
      </c>
      <c r="T51" s="2" t="e">
        <f>#N/A</f>
        <v>#N/A</v>
      </c>
      <c r="U51" s="13" t="e">
        <f>#N/A</f>
        <v>#N/A</v>
      </c>
      <c r="V51" s="13" t="e">
        <f>#N/A</f>
        <v>#N/A</v>
      </c>
      <c r="W51" s="13" t="e">
        <f>#N/A</f>
        <v>#N/A</v>
      </c>
      <c r="X51" s="13" t="e">
        <f>#N/A</f>
        <v>#N/A</v>
      </c>
    </row>
    <row r="52" spans="1:24" x14ac:dyDescent="0.25">
      <c r="A52" s="14" t="s">
        <v>43</v>
      </c>
      <c r="B52" s="14" t="s">
        <v>183</v>
      </c>
      <c r="C52" s="18" t="s">
        <v>163</v>
      </c>
      <c r="D52" s="18" t="s">
        <v>163</v>
      </c>
      <c r="E52" s="14" t="s">
        <v>110</v>
      </c>
      <c r="F52" s="30" t="s">
        <v>150</v>
      </c>
      <c r="G52" s="2">
        <f>Data!C51/1000</f>
        <v>947.3</v>
      </c>
      <c r="H52" s="2">
        <f>Data!D51/1000000</f>
        <v>47.783107000000001</v>
      </c>
      <c r="I52" s="2">
        <v>52.177112214946938</v>
      </c>
      <c r="J52" s="16">
        <v>86.099998474121094</v>
      </c>
      <c r="K52" s="18">
        <f>Data!G51/1000000</f>
        <v>28242.42516810579</v>
      </c>
      <c r="L52" s="18">
        <v>516.55013207730678</v>
      </c>
      <c r="M52" s="18">
        <f>Data!I51/1000000</f>
        <v>27982.697947249959</v>
      </c>
      <c r="N52" s="18">
        <f>Data!J51/1000000</f>
        <v>11114.009134</v>
      </c>
      <c r="O52" s="18">
        <f>Data!K51/1000000</f>
        <v>5500</v>
      </c>
      <c r="P52" s="18">
        <f>Data!L51/1000000</f>
        <v>16614.009134</v>
      </c>
      <c r="Q52" s="18">
        <f>Data!M51/1000000</f>
        <v>-5614.0091339999999</v>
      </c>
      <c r="R52" s="2" t="e">
        <f>#N/A</f>
        <v>#N/A</v>
      </c>
      <c r="S52" s="2" t="e">
        <f>#N/A</f>
        <v>#N/A</v>
      </c>
      <c r="T52" s="2" t="e">
        <f>#N/A</f>
        <v>#N/A</v>
      </c>
      <c r="U52" s="13" t="e">
        <f>#N/A</f>
        <v>#N/A</v>
      </c>
      <c r="V52" s="13" t="e">
        <f>#N/A</f>
        <v>#N/A</v>
      </c>
      <c r="W52" s="13" t="e">
        <f>#N/A</f>
        <v>#N/A</v>
      </c>
      <c r="X52" s="13" t="e">
        <f>#N/A</f>
        <v>#N/A</v>
      </c>
    </row>
    <row r="53" spans="1:24" x14ac:dyDescent="0.25">
      <c r="A53" s="14" t="s">
        <v>0</v>
      </c>
      <c r="B53" s="14" t="s">
        <v>157</v>
      </c>
      <c r="C53" s="18" t="s">
        <v>159</v>
      </c>
      <c r="D53" s="18" t="s">
        <v>163</v>
      </c>
      <c r="E53" s="14" t="s">
        <v>111</v>
      </c>
      <c r="F53" s="30" t="s">
        <v>150</v>
      </c>
      <c r="G53" s="2">
        <f>Data!C52/1000</f>
        <v>56.79</v>
      </c>
      <c r="H53" s="2">
        <f>Data!D52/1000000</f>
        <v>6.6429280000000004</v>
      </c>
      <c r="I53" s="2">
        <v>113.16074646074647</v>
      </c>
      <c r="J53" s="16">
        <v>74.800003051757798</v>
      </c>
      <c r="K53" s="18">
        <f>Data!G52/1000000</f>
        <v>3813.834650195206</v>
      </c>
      <c r="L53" s="18">
        <v>588.18514990075471</v>
      </c>
      <c r="M53" s="18">
        <f>Data!I52/1000000</f>
        <v>3331.3262335470063</v>
      </c>
      <c r="N53" s="18">
        <f>Data!J52/1000000</f>
        <v>1800</v>
      </c>
      <c r="O53" s="18">
        <f>Data!K52/1000000</f>
        <v>1000</v>
      </c>
      <c r="P53" s="18">
        <f>Data!L52/1000000</f>
        <v>2800</v>
      </c>
      <c r="Q53" s="18">
        <f>Data!M52/1000000</f>
        <v>-800</v>
      </c>
      <c r="R53" s="2" t="e">
        <f>#N/A</f>
        <v>#N/A</v>
      </c>
      <c r="S53" s="2" t="e">
        <f>#N/A</f>
        <v>#N/A</v>
      </c>
      <c r="T53" s="2" t="e">
        <f>#N/A</f>
        <v>#N/A</v>
      </c>
      <c r="U53" s="13" t="e">
        <f>#N/A</f>
        <v>#N/A</v>
      </c>
      <c r="V53" s="13" t="e">
        <f>#N/A</f>
        <v>#N/A</v>
      </c>
      <c r="W53" s="13" t="e">
        <f>#N/A</f>
        <v>#N/A</v>
      </c>
      <c r="X53" s="13" t="e">
        <f>#N/A</f>
        <v>#N/A</v>
      </c>
    </row>
    <row r="54" spans="1:24" x14ac:dyDescent="0.25">
      <c r="A54" s="14" t="s">
        <v>41</v>
      </c>
      <c r="B54" s="14" t="s">
        <v>169</v>
      </c>
      <c r="C54" s="18" t="s">
        <v>163</v>
      </c>
      <c r="D54" s="18" t="s">
        <v>163</v>
      </c>
      <c r="E54" s="14" t="s">
        <v>112</v>
      </c>
      <c r="G54" s="2">
        <f>Data!C53/1000</f>
        <v>163.61000000000001</v>
      </c>
      <c r="H54" s="2">
        <f>Data!D53/1000000</f>
        <v>10.7775</v>
      </c>
      <c r="I54" s="2">
        <v>68.703656024716793</v>
      </c>
      <c r="J54" s="16">
        <v>41.400001525878899</v>
      </c>
      <c r="K54" s="18">
        <f>Data!G53/1000000</f>
        <v>45662.043358070514</v>
      </c>
      <c r="L54" s="18">
        <v>4350.3359763353837</v>
      </c>
      <c r="M54" s="18">
        <f>Data!I53/1000000</f>
        <v>43637.918528479939</v>
      </c>
      <c r="N54" s="18">
        <f>Data!J53/1000000</f>
        <v>24446.761983</v>
      </c>
      <c r="O54" s="18">
        <f>Data!K53/1000000</f>
        <v>17007.530000999999</v>
      </c>
      <c r="P54" s="18">
        <f>Data!L53/1000000</f>
        <v>41454.291984000003</v>
      </c>
      <c r="Q54" s="18">
        <f>Data!M53/1000000</f>
        <v>-7439.2319820000002</v>
      </c>
      <c r="R54" s="2" t="e">
        <f>#N/A</f>
        <v>#N/A</v>
      </c>
      <c r="S54" s="2" t="e">
        <f>#N/A</f>
        <v>#N/A</v>
      </c>
      <c r="T54" s="2" t="e">
        <f>#N/A</f>
        <v>#N/A</v>
      </c>
      <c r="U54" s="13" t="e">
        <f>#N/A</f>
        <v>#N/A</v>
      </c>
      <c r="V54" s="13" t="e">
        <f>#N/A</f>
        <v>#N/A</v>
      </c>
      <c r="W54" s="13" t="e">
        <f>#N/A</f>
        <v>#N/A</v>
      </c>
      <c r="X54" s="13" t="e">
        <f>#N/A</f>
        <v>#N/A</v>
      </c>
    </row>
    <row r="55" spans="1:24" x14ac:dyDescent="0.25">
      <c r="A55" s="14" t="s">
        <v>5</v>
      </c>
      <c r="B55" s="14" t="s">
        <v>182</v>
      </c>
      <c r="C55" s="18" t="s">
        <v>159</v>
      </c>
      <c r="D55" s="18" t="s">
        <v>159</v>
      </c>
      <c r="E55" s="14" t="s">
        <v>113</v>
      </c>
      <c r="F55" s="30" t="s">
        <v>150</v>
      </c>
      <c r="G55" s="2">
        <f>Data!C54/1000</f>
        <v>241.55</v>
      </c>
      <c r="H55" s="2">
        <f>Data!D54/1000000</f>
        <v>36.345860000000002</v>
      </c>
      <c r="I55" s="2">
        <v>172.71009959461489</v>
      </c>
      <c r="J55" s="16">
        <v>74.300003051757798</v>
      </c>
      <c r="K55" s="18">
        <f>Data!G54/1000000</f>
        <v>19881.412441234501</v>
      </c>
      <c r="L55" s="18">
        <v>487.10549805019309</v>
      </c>
      <c r="M55" s="18">
        <f>Data!I54/1000000</f>
        <v>16759.687809733092</v>
      </c>
      <c r="N55" s="18">
        <f>Data!J54/1000000</f>
        <v>5920</v>
      </c>
      <c r="O55" s="18">
        <f>Data!K54/1000000</f>
        <v>2404.1036349999999</v>
      </c>
      <c r="P55" s="18">
        <f>Data!L54/1000000</f>
        <v>8324.1036349999995</v>
      </c>
      <c r="Q55" s="18">
        <f>Data!M54/1000000</f>
        <v>-3515.8963650000001</v>
      </c>
      <c r="R55" s="2" t="e">
        <f>#N/A</f>
        <v>#N/A</v>
      </c>
      <c r="S55" s="2" t="e">
        <f>#N/A</f>
        <v>#N/A</v>
      </c>
      <c r="T55" s="2" t="e">
        <f>#N/A</f>
        <v>#N/A</v>
      </c>
      <c r="U55" s="13" t="e">
        <f>#N/A</f>
        <v>#N/A</v>
      </c>
      <c r="V55" s="13" t="e">
        <f>#N/A</f>
        <v>#N/A</v>
      </c>
      <c r="W55" s="13" t="e">
        <f>#N/A</f>
        <v>#N/A</v>
      </c>
      <c r="X55" s="13" t="e">
        <f>#N/A</f>
        <v>#N/A</v>
      </c>
    </row>
    <row r="56" spans="1:24" x14ac:dyDescent="0.25">
      <c r="A56" s="14" t="s">
        <v>16</v>
      </c>
      <c r="B56" s="14" t="s">
        <v>177</v>
      </c>
      <c r="C56" s="18" t="s">
        <v>163</v>
      </c>
      <c r="D56" s="18" t="s">
        <v>163</v>
      </c>
      <c r="E56" s="14" t="s">
        <v>114</v>
      </c>
      <c r="F56" s="30" t="s">
        <v>150</v>
      </c>
      <c r="G56" s="2">
        <f>Data!C55/1000</f>
        <v>752.61</v>
      </c>
      <c r="H56" s="2">
        <f>Data!D55/1000000</f>
        <v>14.075099</v>
      </c>
      <c r="I56" s="2">
        <v>18.126365703062994</v>
      </c>
      <c r="J56" s="16">
        <v>69</v>
      </c>
      <c r="K56" s="18">
        <f>Data!G55/1000000</f>
        <v>20678.025801910324</v>
      </c>
      <c r="L56" s="18">
        <v>1425.3137936982844</v>
      </c>
      <c r="M56" s="18">
        <f>Data!I55/1000000</f>
        <v>19541.776925563154</v>
      </c>
      <c r="N56" s="18">
        <f>Data!J55/1000000</f>
        <v>8000</v>
      </c>
      <c r="O56" s="18">
        <f>Data!K55/1000000</f>
        <v>8550</v>
      </c>
      <c r="P56" s="18">
        <f>Data!L55/1000000</f>
        <v>16550</v>
      </c>
      <c r="Q56" s="18">
        <f>Data!M55/1000000</f>
        <v>550</v>
      </c>
      <c r="R56" s="2" t="e">
        <f>#N/A</f>
        <v>#N/A</v>
      </c>
      <c r="S56" s="2" t="e">
        <f>#N/A</f>
        <v>#N/A</v>
      </c>
      <c r="T56" s="2" t="e">
        <f>#N/A</f>
        <v>#N/A</v>
      </c>
      <c r="U56" s="13" t="e">
        <f>#N/A</f>
        <v>#N/A</v>
      </c>
      <c r="V56" s="13" t="e">
        <f>#N/A</f>
        <v>#N/A</v>
      </c>
      <c r="W56" s="13" t="e">
        <f>#N/A</f>
        <v>#N/A</v>
      </c>
      <c r="X56" s="13" t="e">
        <f>#N/A</f>
        <v>#N/A</v>
      </c>
    </row>
    <row r="57" spans="1:24" x14ac:dyDescent="0.25">
      <c r="A57" s="14" t="s">
        <v>3</v>
      </c>
      <c r="B57" s="14" t="s">
        <v>177</v>
      </c>
      <c r="C57" s="18" t="s">
        <v>163</v>
      </c>
      <c r="D57" s="18" t="s">
        <v>163</v>
      </c>
      <c r="E57" s="14" t="s">
        <v>115</v>
      </c>
      <c r="G57" s="2">
        <f>Data!C56/1000</f>
        <v>390.76</v>
      </c>
      <c r="H57" s="2">
        <f>Data!D56/1000000</f>
        <v>13.724316999999999</v>
      </c>
      <c r="I57" s="2">
        <v>32.969828098746284</v>
      </c>
      <c r="J57" s="16">
        <v>82.900001525878906</v>
      </c>
      <c r="K57" s="18">
        <f>Data!G56/1000000</f>
        <v>9802.3602030219699</v>
      </c>
      <c r="L57" s="18">
        <v>757.08901788812761</v>
      </c>
      <c r="M57" s="18">
        <f>Data!I56/1000000</f>
        <v>9420.3246939090895</v>
      </c>
      <c r="N57" s="18">
        <f>Data!J56/1000000</f>
        <v>4400</v>
      </c>
      <c r="O57" s="18">
        <f>Data!K56/1000000</f>
        <v>3800</v>
      </c>
      <c r="P57" s="18">
        <f>Data!L56/1000000</f>
        <v>8200</v>
      </c>
      <c r="Q57" s="18">
        <f>Data!M56/1000000</f>
        <v>-600</v>
      </c>
      <c r="R57" s="2" t="e">
        <f>#N/A</f>
        <v>#N/A</v>
      </c>
      <c r="S57" s="2" t="e">
        <f>#N/A</f>
        <v>#N/A</v>
      </c>
      <c r="T57" s="2" t="e">
        <f>#N/A</f>
        <v>#N/A</v>
      </c>
      <c r="U57" s="13" t="e">
        <f>#N/A</f>
        <v>#N/A</v>
      </c>
      <c r="V57" s="13" t="e">
        <f>#N/A</f>
        <v>#N/A</v>
      </c>
      <c r="W57" s="13" t="e">
        <f>#N/A</f>
        <v>#N/A</v>
      </c>
      <c r="X57" s="13" t="e">
        <f>#N/A</f>
        <v>#N/A</v>
      </c>
    </row>
    <row r="58" spans="1:24" x14ac:dyDescent="0.25">
      <c r="C58" s="30"/>
    </row>
    <row r="60" spans="1:24" x14ac:dyDescent="0.25">
      <c r="A60" s="14" t="s">
        <v>63</v>
      </c>
      <c r="B60" s="14" t="s">
        <v>178</v>
      </c>
      <c r="C60" s="18" t="s">
        <v>173</v>
      </c>
      <c r="D60" s="18" t="s">
        <v>173</v>
      </c>
    </row>
    <row r="61" spans="1:24" x14ac:dyDescent="0.25">
      <c r="A61" s="14" t="s">
        <v>64</v>
      </c>
      <c r="B61" s="14" t="s">
        <v>184</v>
      </c>
      <c r="C61" s="18" t="s">
        <v>163</v>
      </c>
      <c r="D61" s="18" t="s">
        <v>163</v>
      </c>
    </row>
    <row r="62" spans="1:24" x14ac:dyDescent="0.25">
      <c r="A62" s="14" t="s">
        <v>65</v>
      </c>
      <c r="B62" s="14" t="s">
        <v>157</v>
      </c>
      <c r="C62" s="18" t="s">
        <v>159</v>
      </c>
      <c r="D62" s="18" t="s">
        <v>163</v>
      </c>
    </row>
    <row r="63" spans="1:24" x14ac:dyDescent="0.25">
      <c r="A63" s="14" t="s">
        <v>66</v>
      </c>
      <c r="B63" s="14" t="s">
        <v>180</v>
      </c>
      <c r="C63" s="18" t="s">
        <v>163</v>
      </c>
      <c r="D63" s="18" t="s">
        <v>173</v>
      </c>
    </row>
    <row r="64" spans="1:24" x14ac:dyDescent="0.25">
      <c r="A64" s="14" t="s">
        <v>67</v>
      </c>
      <c r="B64" s="14" t="s">
        <v>158</v>
      </c>
      <c r="C64" s="18" t="s">
        <v>160</v>
      </c>
      <c r="D64" s="18" t="s">
        <v>163</v>
      </c>
    </row>
    <row r="65" spans="1:4" x14ac:dyDescent="0.25">
      <c r="A65" s="14" t="s">
        <v>68</v>
      </c>
      <c r="B65" s="14" t="s">
        <v>171</v>
      </c>
      <c r="C65" s="18" t="s">
        <v>160</v>
      </c>
      <c r="D65" s="18" t="s">
        <v>159</v>
      </c>
    </row>
    <row r="66" spans="1:4" x14ac:dyDescent="0.25">
      <c r="A66" s="14" t="s">
        <v>82</v>
      </c>
      <c r="B66" s="14" t="s">
        <v>185</v>
      </c>
      <c r="C66" s="18" t="s">
        <v>163</v>
      </c>
      <c r="D66" s="18" t="s">
        <v>173</v>
      </c>
    </row>
    <row r="67" spans="1:4" x14ac:dyDescent="0.25">
      <c r="A67" s="14" t="s">
        <v>83</v>
      </c>
      <c r="B67" s="14" t="s">
        <v>166</v>
      </c>
      <c r="C67" s="18" t="s">
        <v>159</v>
      </c>
      <c r="D67" s="18" t="s">
        <v>163</v>
      </c>
    </row>
    <row r="68" spans="1:4" x14ac:dyDescent="0.25">
      <c r="A68" s="14" t="s">
        <v>84</v>
      </c>
      <c r="B68" s="14" t="s">
        <v>166</v>
      </c>
      <c r="C68" s="18" t="s">
        <v>159</v>
      </c>
      <c r="D68" s="18" t="s">
        <v>163</v>
      </c>
    </row>
    <row r="69" spans="1:4" x14ac:dyDescent="0.25">
      <c r="A69" s="14" t="s">
        <v>85</v>
      </c>
      <c r="B69" s="14" t="s">
        <v>172</v>
      </c>
      <c r="C69" s="18" t="s">
        <v>159</v>
      </c>
      <c r="D69" s="18" t="s">
        <v>173</v>
      </c>
    </row>
    <row r="70" spans="1:4" x14ac:dyDescent="0.25">
      <c r="A70" s="14" t="s">
        <v>86</v>
      </c>
      <c r="B70" s="14" t="s">
        <v>157</v>
      </c>
      <c r="C70" s="18" t="s">
        <v>159</v>
      </c>
      <c r="D70" s="18" t="s">
        <v>163</v>
      </c>
    </row>
    <row r="71" spans="1:4" x14ac:dyDescent="0.25">
      <c r="A71" s="14" t="s">
        <v>77</v>
      </c>
      <c r="B71" s="14" t="s">
        <v>164</v>
      </c>
      <c r="C71" s="18" t="s">
        <v>159</v>
      </c>
      <c r="D71" s="18" t="s">
        <v>159</v>
      </c>
    </row>
    <row r="72" spans="1:4" x14ac:dyDescent="0.25">
      <c r="A72" s="14" t="s">
        <v>74</v>
      </c>
      <c r="B72" s="14" t="s">
        <v>186</v>
      </c>
      <c r="C72" s="18" t="s">
        <v>160</v>
      </c>
      <c r="D72" s="18" t="s">
        <v>159</v>
      </c>
    </row>
    <row r="73" spans="1:4" x14ac:dyDescent="0.25">
      <c r="A73" s="14" t="s">
        <v>78</v>
      </c>
      <c r="B73" s="14" t="s">
        <v>165</v>
      </c>
      <c r="C73" s="18" t="s">
        <v>163</v>
      </c>
      <c r="D73" s="18" t="s">
        <v>163</v>
      </c>
    </row>
    <row r="74" spans="1:4" x14ac:dyDescent="0.25">
      <c r="A74" s="14" t="s">
        <v>79</v>
      </c>
      <c r="B74" s="14" t="s">
        <v>185</v>
      </c>
      <c r="C74" s="18" t="s">
        <v>163</v>
      </c>
      <c r="D74" s="18" t="s">
        <v>173</v>
      </c>
    </row>
    <row r="75" spans="1:4" x14ac:dyDescent="0.25">
      <c r="A75" s="14" t="s">
        <v>80</v>
      </c>
      <c r="B75" s="14" t="s">
        <v>164</v>
      </c>
      <c r="C75" s="18" t="s">
        <v>159</v>
      </c>
      <c r="D75" s="18" t="s">
        <v>159</v>
      </c>
    </row>
    <row r="76" spans="1:4" x14ac:dyDescent="0.25">
      <c r="A76" s="14" t="s">
        <v>81</v>
      </c>
      <c r="B76" s="14" t="s">
        <v>175</v>
      </c>
      <c r="C76" s="18" t="s">
        <v>163</v>
      </c>
      <c r="D76" s="18" t="s">
        <v>163</v>
      </c>
    </row>
    <row r="77" spans="1:4" x14ac:dyDescent="0.25">
      <c r="A77" s="14" t="s">
        <v>114</v>
      </c>
      <c r="B77" s="14" t="s">
        <v>177</v>
      </c>
      <c r="C77" s="18" t="s">
        <v>163</v>
      </c>
      <c r="D77" s="18" t="s">
        <v>163</v>
      </c>
    </row>
    <row r="78" spans="1:4" x14ac:dyDescent="0.25">
      <c r="A78" s="14" t="s">
        <v>115</v>
      </c>
      <c r="B78" s="14" t="s">
        <v>177</v>
      </c>
      <c r="C78" s="18" t="s">
        <v>163</v>
      </c>
      <c r="D78" s="18" t="s">
        <v>163</v>
      </c>
    </row>
    <row r="79" spans="1:4" x14ac:dyDescent="0.25">
      <c r="A79" s="14" t="s">
        <v>69</v>
      </c>
      <c r="B79" s="14" t="s">
        <v>185</v>
      </c>
      <c r="C79" s="18" t="s">
        <v>163</v>
      </c>
      <c r="D79" s="18" t="s">
        <v>173</v>
      </c>
    </row>
    <row r="80" spans="1:4" x14ac:dyDescent="0.25">
      <c r="A80" s="14" t="s">
        <v>70</v>
      </c>
      <c r="B80" s="14" t="s">
        <v>145</v>
      </c>
      <c r="C80" s="18" t="s">
        <v>173</v>
      </c>
      <c r="D80" s="18" t="s">
        <v>173</v>
      </c>
    </row>
    <row r="81" spans="1:4" x14ac:dyDescent="0.25">
      <c r="A81" s="14" t="s">
        <v>87</v>
      </c>
      <c r="B81" s="14" t="s">
        <v>182</v>
      </c>
      <c r="C81" s="18" t="s">
        <v>159</v>
      </c>
      <c r="D81" s="18" t="s">
        <v>159</v>
      </c>
    </row>
    <row r="82" spans="1:4" x14ac:dyDescent="0.25">
      <c r="A82" s="14" t="s">
        <v>73</v>
      </c>
      <c r="B82" s="14" t="s">
        <v>174</v>
      </c>
      <c r="C82" s="18" t="s">
        <v>163</v>
      </c>
      <c r="D82" s="18" t="s">
        <v>173</v>
      </c>
    </row>
    <row r="83" spans="1:4" x14ac:dyDescent="0.25">
      <c r="A83" s="14" t="s">
        <v>75</v>
      </c>
      <c r="B83" s="14" t="s">
        <v>185</v>
      </c>
      <c r="C83" s="18" t="s">
        <v>163</v>
      </c>
      <c r="D83" s="18" t="s">
        <v>173</v>
      </c>
    </row>
    <row r="84" spans="1:4" x14ac:dyDescent="0.25">
      <c r="A84" s="14" t="s">
        <v>76</v>
      </c>
      <c r="B84" s="14" t="s">
        <v>162</v>
      </c>
      <c r="C84" s="18" t="s">
        <v>160</v>
      </c>
      <c r="D84" s="18" t="s">
        <v>163</v>
      </c>
    </row>
    <row r="85" spans="1:4" x14ac:dyDescent="0.25">
      <c r="A85" s="14" t="s">
        <v>88</v>
      </c>
      <c r="B85" s="14" t="s">
        <v>180</v>
      </c>
      <c r="C85" s="18" t="s">
        <v>163</v>
      </c>
      <c r="D85" s="18" t="s">
        <v>173</v>
      </c>
    </row>
    <row r="86" spans="1:4" x14ac:dyDescent="0.25">
      <c r="A86" s="14" t="s">
        <v>89</v>
      </c>
      <c r="B86" s="14" t="s">
        <v>167</v>
      </c>
      <c r="C86" s="18" t="s">
        <v>160</v>
      </c>
      <c r="D86" s="18" t="s">
        <v>163</v>
      </c>
    </row>
    <row r="87" spans="1:4" x14ac:dyDescent="0.25">
      <c r="A87" s="14" t="s">
        <v>90</v>
      </c>
      <c r="B87" s="14" t="s">
        <v>168</v>
      </c>
      <c r="C87" s="18" t="s">
        <v>159</v>
      </c>
      <c r="D87" s="18" t="s">
        <v>159</v>
      </c>
    </row>
    <row r="88" spans="1:4" x14ac:dyDescent="0.25">
      <c r="A88" s="14" t="s">
        <v>94</v>
      </c>
      <c r="B88" s="14" t="s">
        <v>178</v>
      </c>
      <c r="C88" s="18" t="s">
        <v>173</v>
      </c>
      <c r="D88" s="18" t="s">
        <v>173</v>
      </c>
    </row>
    <row r="89" spans="1:4" x14ac:dyDescent="0.25">
      <c r="A89" s="14" t="s">
        <v>95</v>
      </c>
      <c r="B89" s="14" t="s">
        <v>176</v>
      </c>
      <c r="C89" s="18" t="s">
        <v>159</v>
      </c>
      <c r="D89" s="18" t="s">
        <v>163</v>
      </c>
    </row>
    <row r="90" spans="1:4" x14ac:dyDescent="0.25">
      <c r="A90" s="14" t="s">
        <v>91</v>
      </c>
      <c r="B90" s="14" t="s">
        <v>176</v>
      </c>
      <c r="C90" s="18" t="s">
        <v>159</v>
      </c>
      <c r="D90" s="18" t="s">
        <v>163</v>
      </c>
    </row>
    <row r="91" spans="1:4" x14ac:dyDescent="0.25">
      <c r="A91" s="14" t="s">
        <v>92</v>
      </c>
      <c r="B91" s="14" t="s">
        <v>177</v>
      </c>
      <c r="C91" s="18" t="s">
        <v>163</v>
      </c>
      <c r="D91" s="18" t="s">
        <v>163</v>
      </c>
    </row>
    <row r="92" spans="1:4" x14ac:dyDescent="0.25">
      <c r="A92" s="14" t="s">
        <v>93</v>
      </c>
      <c r="B92" s="14" t="s">
        <v>158</v>
      </c>
      <c r="C92" s="18" t="s">
        <v>160</v>
      </c>
      <c r="D92" s="18" t="s">
        <v>163</v>
      </c>
    </row>
    <row r="93" spans="1:4" x14ac:dyDescent="0.25">
      <c r="A93" s="14" t="s">
        <v>96</v>
      </c>
      <c r="B93" s="14" t="s">
        <v>169</v>
      </c>
      <c r="C93" s="18" t="s">
        <v>163</v>
      </c>
      <c r="D93" s="18" t="s">
        <v>163</v>
      </c>
    </row>
    <row r="94" spans="1:4" x14ac:dyDescent="0.25">
      <c r="A94" s="14" t="s">
        <v>97</v>
      </c>
      <c r="B94" s="14" t="s">
        <v>149</v>
      </c>
      <c r="C94" s="18" t="s">
        <v>173</v>
      </c>
      <c r="D94" s="18" t="s">
        <v>173</v>
      </c>
    </row>
    <row r="95" spans="1:4" x14ac:dyDescent="0.25">
      <c r="A95" s="14" t="s">
        <v>98</v>
      </c>
      <c r="B95" s="14" t="s">
        <v>180</v>
      </c>
      <c r="C95" s="18" t="s">
        <v>163</v>
      </c>
      <c r="D95" s="18" t="s">
        <v>173</v>
      </c>
    </row>
    <row r="96" spans="1:4" x14ac:dyDescent="0.25">
      <c r="A96" s="14" t="s">
        <v>99</v>
      </c>
      <c r="B96" s="14" t="s">
        <v>158</v>
      </c>
      <c r="C96" s="18" t="s">
        <v>160</v>
      </c>
      <c r="D96" s="18" t="s">
        <v>163</v>
      </c>
    </row>
    <row r="97" spans="1:4" x14ac:dyDescent="0.25">
      <c r="A97" s="14" t="s">
        <v>100</v>
      </c>
      <c r="B97" s="14" t="s">
        <v>166</v>
      </c>
      <c r="C97" s="18" t="s">
        <v>159</v>
      </c>
      <c r="D97" s="18" t="s">
        <v>163</v>
      </c>
    </row>
    <row r="98" spans="1:4" x14ac:dyDescent="0.25">
      <c r="A98" s="14" t="s">
        <v>107</v>
      </c>
      <c r="B98" s="14" t="s">
        <v>180</v>
      </c>
      <c r="C98" s="18" t="s">
        <v>163</v>
      </c>
      <c r="D98" s="18" t="s">
        <v>173</v>
      </c>
    </row>
    <row r="99" spans="1:4" x14ac:dyDescent="0.25">
      <c r="A99" s="14" t="s">
        <v>101</v>
      </c>
      <c r="B99" s="14" t="s">
        <v>179</v>
      </c>
      <c r="C99" s="18" t="s">
        <v>159</v>
      </c>
      <c r="D99" s="18" t="s">
        <v>163</v>
      </c>
    </row>
    <row r="100" spans="1:4" x14ac:dyDescent="0.25">
      <c r="A100" s="14" t="s">
        <v>102</v>
      </c>
      <c r="B100" s="14" t="s">
        <v>146</v>
      </c>
      <c r="C100" s="18" t="s">
        <v>173</v>
      </c>
      <c r="D100" s="18" t="s">
        <v>173</v>
      </c>
    </row>
    <row r="101" spans="1:4" x14ac:dyDescent="0.25">
      <c r="A101" s="14" t="s">
        <v>109</v>
      </c>
      <c r="B101" s="14" t="s">
        <v>181</v>
      </c>
      <c r="C101" s="18" t="s">
        <v>159</v>
      </c>
      <c r="D101" s="18" t="s">
        <v>163</v>
      </c>
    </row>
    <row r="102" spans="1:4" x14ac:dyDescent="0.25">
      <c r="A102" s="14" t="s">
        <v>104</v>
      </c>
      <c r="B102" s="14" t="s">
        <v>176</v>
      </c>
      <c r="C102" s="18" t="s">
        <v>159</v>
      </c>
      <c r="D102" s="18" t="s">
        <v>163</v>
      </c>
    </row>
    <row r="103" spans="1:4" x14ac:dyDescent="0.25">
      <c r="A103" s="14" t="s">
        <v>103</v>
      </c>
      <c r="B103" s="14" t="s">
        <v>157</v>
      </c>
      <c r="C103" s="18" t="s">
        <v>159</v>
      </c>
      <c r="D103" s="18" t="s">
        <v>163</v>
      </c>
    </row>
    <row r="104" spans="1:4" x14ac:dyDescent="0.25">
      <c r="A104" s="14" t="s">
        <v>105</v>
      </c>
      <c r="B104" s="14" t="s">
        <v>167</v>
      </c>
      <c r="C104" s="18" t="s">
        <v>160</v>
      </c>
      <c r="D104" s="18" t="s">
        <v>163</v>
      </c>
    </row>
    <row r="105" spans="1:4" x14ac:dyDescent="0.25">
      <c r="A105" s="14" t="s">
        <v>106</v>
      </c>
      <c r="B105" s="14" t="s">
        <v>170</v>
      </c>
      <c r="C105" s="18" t="s">
        <v>163</v>
      </c>
      <c r="D105" s="18" t="s">
        <v>163</v>
      </c>
    </row>
    <row r="106" spans="1:4" x14ac:dyDescent="0.25">
      <c r="A106" s="14" t="s">
        <v>108</v>
      </c>
      <c r="B106" s="14" t="s">
        <v>164</v>
      </c>
      <c r="C106" s="18" t="s">
        <v>159</v>
      </c>
      <c r="D106" s="18" t="s">
        <v>159</v>
      </c>
    </row>
    <row r="107" spans="1:4" x14ac:dyDescent="0.25">
      <c r="A107" s="14" t="s">
        <v>110</v>
      </c>
      <c r="B107" s="14" t="s">
        <v>183</v>
      </c>
      <c r="C107" s="18" t="s">
        <v>163</v>
      </c>
      <c r="D107" s="18" t="s">
        <v>163</v>
      </c>
    </row>
    <row r="108" spans="1:4" x14ac:dyDescent="0.25">
      <c r="A108" s="14" t="s">
        <v>111</v>
      </c>
      <c r="B108" s="14" t="s">
        <v>157</v>
      </c>
      <c r="C108" s="18" t="s">
        <v>159</v>
      </c>
      <c r="D108" s="18" t="s">
        <v>163</v>
      </c>
    </row>
    <row r="109" spans="1:4" x14ac:dyDescent="0.25">
      <c r="A109" s="14" t="s">
        <v>112</v>
      </c>
      <c r="B109" s="14" t="s">
        <v>169</v>
      </c>
      <c r="C109" s="18" t="s">
        <v>163</v>
      </c>
      <c r="D109" s="18" t="s">
        <v>163</v>
      </c>
    </row>
    <row r="110" spans="1:4" x14ac:dyDescent="0.25">
      <c r="A110" s="14" t="s">
        <v>113</v>
      </c>
      <c r="B110" s="14" t="s">
        <v>182</v>
      </c>
      <c r="C110" s="18" t="s">
        <v>159</v>
      </c>
      <c r="D110" s="18" t="s">
        <v>159</v>
      </c>
    </row>
    <row r="111" spans="1:4" x14ac:dyDescent="0.25">
      <c r="A111" s="14" t="s">
        <v>71</v>
      </c>
      <c r="B111" s="14" t="s">
        <v>161</v>
      </c>
      <c r="C111" s="18" t="s">
        <v>159</v>
      </c>
      <c r="D111" s="18" t="s">
        <v>163</v>
      </c>
    </row>
    <row r="112" spans="1:4" x14ac:dyDescent="0.25">
      <c r="A112" s="14" t="s">
        <v>72</v>
      </c>
      <c r="B112" s="14" t="s">
        <v>161</v>
      </c>
      <c r="C112" s="18" t="s">
        <v>159</v>
      </c>
      <c r="D112" s="18" t="s">
        <v>163</v>
      </c>
    </row>
  </sheetData>
  <conditionalFormatting sqref="D5:D5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0:D11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H6" sqref="H6"/>
    </sheetView>
  </sheetViews>
  <sheetFormatPr defaultRowHeight="15" x14ac:dyDescent="0.25"/>
  <cols>
    <col min="2" max="2" width="9.140625" style="18"/>
    <col min="3" max="3" width="9.140625" style="2"/>
    <col min="4" max="4" width="9.140625" style="18"/>
    <col min="5" max="5" width="11" style="18" bestFit="1" customWidth="1"/>
    <col min="6" max="10" width="9.140625" style="18"/>
    <col min="11" max="13" width="9.140625" style="2"/>
    <col min="14" max="14" width="9.140625" style="31"/>
  </cols>
  <sheetData>
    <row r="1" spans="1:14" s="13" customFormat="1" x14ac:dyDescent="0.25">
      <c r="B1" s="18"/>
      <c r="C1" s="2"/>
      <c r="D1" s="18"/>
      <c r="E1" s="18"/>
      <c r="F1" s="18"/>
      <c r="G1" s="18"/>
      <c r="H1" s="18"/>
      <c r="I1" s="18"/>
      <c r="J1" s="18"/>
      <c r="K1" s="2"/>
      <c r="L1" s="2"/>
      <c r="M1" s="2"/>
      <c r="N1" s="31"/>
    </row>
    <row r="2" spans="1:14" s="13" customFormat="1" x14ac:dyDescent="0.25">
      <c r="B2" s="18" t="s">
        <v>153</v>
      </c>
      <c r="C2" s="2" t="s">
        <v>136</v>
      </c>
      <c r="D2" s="18" t="s">
        <v>137</v>
      </c>
      <c r="E2" s="18" t="s">
        <v>127</v>
      </c>
      <c r="F2" s="18" t="s">
        <v>138</v>
      </c>
      <c r="G2" s="18" t="s">
        <v>140</v>
      </c>
      <c r="H2" s="18" t="s">
        <v>141</v>
      </c>
      <c r="I2" s="18" t="s">
        <v>142</v>
      </c>
      <c r="J2" s="18" t="s">
        <v>143</v>
      </c>
      <c r="K2" s="2" t="s">
        <v>135</v>
      </c>
      <c r="L2" s="2" t="s">
        <v>133</v>
      </c>
      <c r="M2" s="2" t="s">
        <v>134</v>
      </c>
      <c r="N2" s="33" t="s">
        <v>154</v>
      </c>
    </row>
    <row r="3" spans="1:14" s="13" customFormat="1" x14ac:dyDescent="0.25">
      <c r="B3" s="18"/>
      <c r="C3" s="2"/>
      <c r="D3" s="18"/>
      <c r="E3" s="18"/>
      <c r="F3" s="18"/>
      <c r="G3" s="18"/>
      <c r="H3" s="18"/>
      <c r="I3" s="18"/>
      <c r="J3" s="18"/>
      <c r="K3" s="2"/>
      <c r="L3" s="2"/>
      <c r="M3" s="2"/>
      <c r="N3" s="31"/>
    </row>
    <row r="4" spans="1:14" x14ac:dyDescent="0.25">
      <c r="A4" s="15" t="s">
        <v>147</v>
      </c>
    </row>
    <row r="5" spans="1:14" x14ac:dyDescent="0.25">
      <c r="A5" t="s">
        <v>122</v>
      </c>
      <c r="B5" s="18" t="s">
        <v>153</v>
      </c>
      <c r="C5" s="2" t="s">
        <v>136</v>
      </c>
      <c r="D5" s="18" t="s">
        <v>137</v>
      </c>
      <c r="E5" s="18" t="s">
        <v>127</v>
      </c>
      <c r="F5" s="18" t="s">
        <v>138</v>
      </c>
      <c r="G5" s="18" t="s">
        <v>140</v>
      </c>
      <c r="H5" s="18" t="s">
        <v>141</v>
      </c>
      <c r="I5" s="18" t="s">
        <v>142</v>
      </c>
      <c r="J5" s="18" t="s">
        <v>143</v>
      </c>
      <c r="K5" s="2" t="s">
        <v>135</v>
      </c>
      <c r="L5" s="2" t="s">
        <v>133</v>
      </c>
      <c r="M5" s="2" t="s">
        <v>134</v>
      </c>
    </row>
    <row r="6" spans="1:14" x14ac:dyDescent="0.25">
      <c r="A6" t="s">
        <v>68</v>
      </c>
      <c r="B6" s="18">
        <v>27.83</v>
      </c>
      <c r="C6" s="2">
        <v>9.8495690000000007</v>
      </c>
      <c r="D6" s="18">
        <v>2472.3848641315076</v>
      </c>
      <c r="E6" s="18">
        <v>271.24495512722251</v>
      </c>
      <c r="F6" s="18">
        <v>2463.2622576200074</v>
      </c>
      <c r="G6" s="18">
        <v>780</v>
      </c>
      <c r="H6" s="18">
        <v>130</v>
      </c>
      <c r="I6" s="18">
        <v>910</v>
      </c>
      <c r="J6" s="18">
        <v>-650</v>
      </c>
      <c r="K6" s="2">
        <v>31.548486294183657</v>
      </c>
      <c r="L6" s="2">
        <v>5.2580810490306096</v>
      </c>
      <c r="M6" s="2">
        <v>36.806567343214269</v>
      </c>
      <c r="N6" s="32">
        <v>1</v>
      </c>
    </row>
    <row r="7" spans="1:14" x14ac:dyDescent="0.25">
      <c r="A7" t="s">
        <v>73</v>
      </c>
      <c r="B7" s="18">
        <v>1.861</v>
      </c>
      <c r="C7" s="2">
        <v>0.717503</v>
      </c>
      <c r="D7" s="18">
        <v>595.90035349389393</v>
      </c>
      <c r="E7" s="18">
        <v>809.57406252257988</v>
      </c>
      <c r="F7" s="18">
        <v>595.35451272371404</v>
      </c>
      <c r="G7" s="18">
        <v>300</v>
      </c>
      <c r="H7" s="18">
        <v>25</v>
      </c>
      <c r="I7" s="18">
        <v>325</v>
      </c>
      <c r="J7" s="18">
        <v>-275</v>
      </c>
      <c r="K7" s="2">
        <v>50.343987588031204</v>
      </c>
      <c r="L7" s="2">
        <v>4.1953322990026001</v>
      </c>
      <c r="M7" s="2">
        <v>54.539319887033798</v>
      </c>
      <c r="N7" s="32">
        <v>1</v>
      </c>
    </row>
    <row r="8" spans="1:14" x14ac:dyDescent="0.25">
      <c r="A8" t="s">
        <v>74</v>
      </c>
      <c r="B8" s="18">
        <v>2344.86</v>
      </c>
      <c r="C8" s="2">
        <v>65.705093000000005</v>
      </c>
      <c r="D8" s="18">
        <v>17203.980742570686</v>
      </c>
      <c r="E8" s="18">
        <v>231.02411176829594</v>
      </c>
      <c r="F8" s="18">
        <v>16061.84175642853</v>
      </c>
      <c r="G8" s="18">
        <v>6100</v>
      </c>
      <c r="H8" s="18">
        <v>6300</v>
      </c>
      <c r="I8" s="18">
        <v>12400</v>
      </c>
      <c r="J8" s="18">
        <v>200</v>
      </c>
      <c r="K8" s="2">
        <v>35.456910184197952</v>
      </c>
      <c r="L8" s="2">
        <v>36.619431829581487</v>
      </c>
      <c r="M8" s="2">
        <v>72.076342013779453</v>
      </c>
      <c r="N8" s="32">
        <v>1</v>
      </c>
    </row>
    <row r="9" spans="1:14" x14ac:dyDescent="0.25">
      <c r="A9" t="s">
        <v>77</v>
      </c>
      <c r="B9" s="18">
        <v>23.2</v>
      </c>
      <c r="C9" s="2">
        <v>0.85965199999999997</v>
      </c>
      <c r="D9" s="18">
        <v>1049.054416754351</v>
      </c>
      <c r="E9" s="18">
        <v>1202.9199013339803</v>
      </c>
      <c r="F9" s="18">
        <v>1120.0533420361128</v>
      </c>
      <c r="G9" s="18">
        <v>580</v>
      </c>
      <c r="H9" s="18">
        <v>95</v>
      </c>
      <c r="I9" s="18">
        <v>675</v>
      </c>
      <c r="J9" s="18">
        <v>-485</v>
      </c>
      <c r="K9" s="2">
        <v>55.287885045510862</v>
      </c>
      <c r="L9" s="2">
        <v>9.055774274695743</v>
      </c>
      <c r="M9" s="2">
        <v>64.343659320206598</v>
      </c>
      <c r="N9" s="32">
        <v>1</v>
      </c>
    </row>
    <row r="10" spans="1:14" x14ac:dyDescent="0.25">
      <c r="A10" t="s">
        <v>78</v>
      </c>
      <c r="B10" s="18">
        <v>1001.45</v>
      </c>
      <c r="C10" s="2">
        <v>80.721874</v>
      </c>
      <c r="D10" s="18">
        <v>262831.91258653766</v>
      </c>
      <c r="E10" s="18">
        <v>2780.949245526931</v>
      </c>
      <c r="F10" s="18">
        <v>256346.56768704645</v>
      </c>
      <c r="G10" s="18">
        <v>69813.06</v>
      </c>
      <c r="H10" s="18">
        <v>29397.011999999999</v>
      </c>
      <c r="I10" s="18">
        <v>99210.072</v>
      </c>
      <c r="J10" s="18">
        <v>-40416.048000000003</v>
      </c>
      <c r="K10" s="2">
        <v>26.561865837739163</v>
      </c>
      <c r="L10" s="2">
        <v>11.184719431785515</v>
      </c>
      <c r="M10" s="2">
        <v>37.74658526952468</v>
      </c>
    </row>
    <row r="11" spans="1:14" x14ac:dyDescent="0.25">
      <c r="A11" t="s">
        <v>80</v>
      </c>
      <c r="B11" s="18">
        <v>117.6</v>
      </c>
      <c r="C11" s="2">
        <v>6.130922</v>
      </c>
      <c r="D11" s="18">
        <v>3091.8373983739839</v>
      </c>
      <c r="E11" s="18">
        <v>481.73232910476861</v>
      </c>
      <c r="F11" s="18">
        <v>3063.9197938360912</v>
      </c>
      <c r="G11" s="18">
        <v>950</v>
      </c>
      <c r="H11" s="18">
        <v>470</v>
      </c>
      <c r="I11" s="18">
        <v>1420</v>
      </c>
      <c r="J11" s="18">
        <v>-480</v>
      </c>
      <c r="K11" s="2">
        <v>30.726066011738222</v>
      </c>
      <c r="L11" s="2">
        <v>15.201316868965225</v>
      </c>
      <c r="M11" s="2">
        <v>45.927382880703448</v>
      </c>
      <c r="N11" s="32">
        <v>1</v>
      </c>
    </row>
    <row r="12" spans="1:14" x14ac:dyDescent="0.25">
      <c r="A12" t="s">
        <v>81</v>
      </c>
      <c r="B12" s="18">
        <v>1104.3</v>
      </c>
      <c r="C12" s="2">
        <v>91.728848999999997</v>
      </c>
      <c r="D12" s="18">
        <v>41605.361646059384</v>
      </c>
      <c r="E12" s="18">
        <v>356.96728724009165</v>
      </c>
      <c r="F12" s="18">
        <v>41511.388821585671</v>
      </c>
      <c r="G12" s="18">
        <v>12000</v>
      </c>
      <c r="H12" s="18">
        <v>3000</v>
      </c>
      <c r="I12" s="18">
        <v>15000</v>
      </c>
      <c r="J12" s="18">
        <v>-9000</v>
      </c>
      <c r="K12" s="2">
        <v>28.842436467888678</v>
      </c>
      <c r="L12" s="2">
        <v>7.2106091169721696</v>
      </c>
      <c r="M12" s="2">
        <v>36.05304558486084</v>
      </c>
      <c r="N12" s="32">
        <v>1</v>
      </c>
    </row>
    <row r="13" spans="1:14" x14ac:dyDescent="0.25">
      <c r="A13" t="s">
        <v>87</v>
      </c>
      <c r="B13" s="18">
        <v>580.37</v>
      </c>
      <c r="C13" s="2">
        <v>43.178140999999997</v>
      </c>
      <c r="D13" s="18">
        <v>40697.163224251883</v>
      </c>
      <c r="E13" s="18">
        <v>808.00057178552743</v>
      </c>
      <c r="F13" s="18">
        <v>40526.595757941228</v>
      </c>
      <c r="G13" s="18">
        <v>16289.834561</v>
      </c>
      <c r="H13" s="18">
        <v>6127.0699770000001</v>
      </c>
      <c r="I13" s="18">
        <v>22416.904537999999</v>
      </c>
      <c r="J13" s="18">
        <v>-10162.764584</v>
      </c>
      <c r="K13" s="2">
        <v>40.026953405176677</v>
      </c>
      <c r="L13" s="2">
        <v>15.055275335133956</v>
      </c>
      <c r="M13" s="2">
        <v>55.082228740310633</v>
      </c>
    </row>
    <row r="14" spans="1:14" x14ac:dyDescent="0.25">
      <c r="A14" t="s">
        <v>90</v>
      </c>
      <c r="B14" s="18">
        <v>1759.54</v>
      </c>
      <c r="C14" s="2">
        <v>6.154623</v>
      </c>
      <c r="D14" s="18">
        <v>62360.446570972883</v>
      </c>
      <c r="E14" s="18">
        <v>9957.4904063992035</v>
      </c>
      <c r="F14" s="18">
        <v>61985.446570972883</v>
      </c>
      <c r="G14" s="18">
        <v>23000</v>
      </c>
      <c r="H14" s="18">
        <v>59000</v>
      </c>
      <c r="I14" s="18">
        <v>82000</v>
      </c>
      <c r="J14" s="18">
        <v>36000</v>
      </c>
      <c r="K14" s="2">
        <v>36.882352941176471</v>
      </c>
      <c r="L14" s="2">
        <v>94.61125319693096</v>
      </c>
      <c r="M14" s="2">
        <v>131.49360613810742</v>
      </c>
    </row>
    <row r="15" spans="1:14" x14ac:dyDescent="0.25">
      <c r="A15" s="31" t="s">
        <v>91</v>
      </c>
      <c r="B15" s="18">
        <v>587.04</v>
      </c>
      <c r="C15" s="2">
        <v>22.293914000000001</v>
      </c>
      <c r="D15" s="18">
        <v>9975.1248724050038</v>
      </c>
      <c r="E15" s="18">
        <v>465.01142482286639</v>
      </c>
      <c r="F15" s="18">
        <v>9685.95919642019</v>
      </c>
      <c r="G15" s="18">
        <v>3050</v>
      </c>
      <c r="H15" s="18">
        <v>1500</v>
      </c>
      <c r="I15" s="18">
        <v>4550</v>
      </c>
      <c r="J15" s="18">
        <v>-1550</v>
      </c>
      <c r="K15" s="2">
        <v>30.576058335244127</v>
      </c>
      <c r="L15" s="2">
        <v>15.037405738644653</v>
      </c>
      <c r="M15" s="2">
        <v>45.613464073888778</v>
      </c>
      <c r="N15" s="32">
        <v>1</v>
      </c>
    </row>
    <row r="16" spans="1:14" x14ac:dyDescent="0.25">
      <c r="A16" t="s">
        <v>92</v>
      </c>
      <c r="B16" s="18">
        <v>118.48</v>
      </c>
      <c r="C16" s="2">
        <v>15.906483</v>
      </c>
      <c r="D16" s="18">
        <v>4263.7949839006033</v>
      </c>
      <c r="E16" s="18">
        <v>365.45358615830372</v>
      </c>
      <c r="F16" s="18">
        <v>4139.0245276541918</v>
      </c>
      <c r="G16" s="18">
        <v>2350</v>
      </c>
      <c r="H16" s="18">
        <v>1300</v>
      </c>
      <c r="I16" s="18">
        <v>3650</v>
      </c>
      <c r="J16" s="18">
        <v>-1050</v>
      </c>
      <c r="K16" s="2">
        <v>55.115220334777305</v>
      </c>
      <c r="L16" s="2">
        <v>30.489270823493829</v>
      </c>
      <c r="M16" s="2">
        <v>85.604491158271131</v>
      </c>
      <c r="N16" s="32">
        <v>1</v>
      </c>
    </row>
    <row r="17" spans="1:15" x14ac:dyDescent="0.25">
      <c r="A17" t="s">
        <v>95</v>
      </c>
      <c r="B17" s="18">
        <v>2.04</v>
      </c>
      <c r="C17" s="2">
        <v>1.2914559999999999</v>
      </c>
      <c r="D17" s="18">
        <v>10486.037633994016</v>
      </c>
      <c r="E17" s="18">
        <v>8755.3730766032713</v>
      </c>
      <c r="F17" s="18">
        <v>10597.873091469934</v>
      </c>
      <c r="G17" s="18">
        <v>5200</v>
      </c>
      <c r="H17" s="18">
        <v>2650</v>
      </c>
      <c r="I17" s="18">
        <v>7850</v>
      </c>
      <c r="J17" s="18">
        <v>-2550</v>
      </c>
      <c r="K17" s="2">
        <v>49.589751453327345</v>
      </c>
      <c r="L17" s="2">
        <v>25.271700259868744</v>
      </c>
      <c r="M17" s="2">
        <v>74.861451713196089</v>
      </c>
    </row>
    <row r="18" spans="1:15" x14ac:dyDescent="0.25">
      <c r="A18" s="31" t="s">
        <v>101</v>
      </c>
      <c r="B18" s="18">
        <v>26.34</v>
      </c>
      <c r="C18" s="2">
        <v>11.457801</v>
      </c>
      <c r="D18" s="18">
        <v>7103.0008612066877</v>
      </c>
      <c r="E18" s="18">
        <v>582.55566078028448</v>
      </c>
      <c r="F18" s="18">
        <v>7029.1838231261117</v>
      </c>
      <c r="G18" s="18">
        <v>2000</v>
      </c>
      <c r="H18" s="18">
        <v>470</v>
      </c>
      <c r="I18" s="18">
        <v>2470</v>
      </c>
      <c r="J18" s="18">
        <v>-1530</v>
      </c>
      <c r="K18" s="2">
        <v>28.157113297325882</v>
      </c>
      <c r="L18" s="2">
        <v>6.6169216248715816</v>
      </c>
      <c r="M18" s="2">
        <v>34.774034922197458</v>
      </c>
      <c r="N18" s="32">
        <v>1</v>
      </c>
    </row>
    <row r="19" spans="1:15" x14ac:dyDescent="0.25">
      <c r="A19" t="s">
        <v>104</v>
      </c>
      <c r="B19" s="18">
        <v>0.46</v>
      </c>
      <c r="C19" s="2">
        <v>8.7784907516445104E-2</v>
      </c>
      <c r="D19" s="18">
        <v>1128.7537206293928</v>
      </c>
      <c r="E19" s="18">
        <v>12320.85466121297</v>
      </c>
      <c r="F19" s="18">
        <v>1086.8252104471478</v>
      </c>
      <c r="G19" s="18">
        <v>800</v>
      </c>
      <c r="H19" s="18">
        <v>496.60908799999999</v>
      </c>
      <c r="I19" s="18">
        <v>1296.6090879999999</v>
      </c>
      <c r="J19" s="18">
        <v>-303.39091200000001</v>
      </c>
      <c r="K19" s="2">
        <v>70.874627952846993</v>
      </c>
      <c r="L19" s="2">
        <v>43.996230437503307</v>
      </c>
      <c r="M19" s="2">
        <v>114.87085839035029</v>
      </c>
    </row>
    <row r="20" spans="1:15" x14ac:dyDescent="0.25">
      <c r="A20" s="31" t="s">
        <v>108</v>
      </c>
      <c r="B20" s="18">
        <v>2505.81</v>
      </c>
      <c r="C20" s="2">
        <v>37.195349</v>
      </c>
      <c r="D20" s="18">
        <v>58768.800832785862</v>
      </c>
      <c r="E20" s="18">
        <v>1866.4447330366891</v>
      </c>
      <c r="F20" s="18">
        <v>56347.154863433942</v>
      </c>
      <c r="G20" s="18">
        <v>9100</v>
      </c>
      <c r="H20" s="18">
        <v>3100</v>
      </c>
      <c r="I20" s="18">
        <v>12200</v>
      </c>
      <c r="J20" s="18">
        <v>-6000</v>
      </c>
      <c r="K20" s="2">
        <v>15.48440647256376</v>
      </c>
      <c r="L20" s="2">
        <v>5.2749076994447979</v>
      </c>
      <c r="M20" s="2">
        <v>20.759314172008558</v>
      </c>
      <c r="N20" s="32">
        <v>1</v>
      </c>
    </row>
    <row r="21" spans="1:15" x14ac:dyDescent="0.25">
      <c r="A21" t="s">
        <v>109</v>
      </c>
      <c r="B21" s="18">
        <v>17.36</v>
      </c>
      <c r="C21" s="2">
        <v>1.230985</v>
      </c>
      <c r="D21" s="18">
        <v>3744.472287070877</v>
      </c>
      <c r="E21" s="18">
        <v>3830.5659029214107</v>
      </c>
      <c r="F21" s="18">
        <v>3454.3298961798264</v>
      </c>
      <c r="G21" s="18">
        <v>1950</v>
      </c>
      <c r="H21" s="18">
        <v>1900</v>
      </c>
      <c r="I21" s="18">
        <v>3850</v>
      </c>
      <c r="J21" s="18">
        <v>-50</v>
      </c>
      <c r="K21" s="2">
        <v>52.076764107270037</v>
      </c>
      <c r="L21" s="2">
        <v>50.741462463493882</v>
      </c>
      <c r="M21" s="2">
        <v>102.81822657076391</v>
      </c>
    </row>
    <row r="22" spans="1:15" x14ac:dyDescent="0.25">
      <c r="A22" s="31" t="s">
        <v>113</v>
      </c>
      <c r="B22" s="18">
        <v>241.55</v>
      </c>
      <c r="C22" s="2">
        <v>36.345860000000002</v>
      </c>
      <c r="D22" s="18">
        <v>19881.412441234501</v>
      </c>
      <c r="E22" s="18">
        <v>487.10549805019309</v>
      </c>
      <c r="F22" s="18">
        <v>16759.687809733092</v>
      </c>
      <c r="G22" s="18">
        <v>5920</v>
      </c>
      <c r="H22" s="18">
        <v>2404.1036349999999</v>
      </c>
      <c r="I22" s="18">
        <v>8324.1036349999995</v>
      </c>
      <c r="J22" s="18">
        <v>-3515.8963650000001</v>
      </c>
      <c r="K22" s="2">
        <v>29.776556456933541</v>
      </c>
      <c r="L22" s="2">
        <v>12.092217502685244</v>
      </c>
      <c r="M22" s="2">
        <v>41.868773959618785</v>
      </c>
      <c r="N22" s="32">
        <v>1</v>
      </c>
    </row>
    <row r="23" spans="1:15" x14ac:dyDescent="0.25">
      <c r="A23" t="s">
        <v>114</v>
      </c>
      <c r="B23" s="18">
        <v>752.61</v>
      </c>
      <c r="C23" s="2">
        <v>14.075099</v>
      </c>
      <c r="D23" s="18">
        <v>20678.025801910324</v>
      </c>
      <c r="E23" s="18">
        <v>1425.3137936982844</v>
      </c>
      <c r="F23" s="18">
        <v>19541.776925563154</v>
      </c>
      <c r="G23" s="18">
        <v>8000</v>
      </c>
      <c r="H23" s="18">
        <v>8550</v>
      </c>
      <c r="I23" s="18">
        <v>16550</v>
      </c>
      <c r="J23" s="18">
        <v>550</v>
      </c>
      <c r="K23" s="2">
        <v>38.688412891238997</v>
      </c>
      <c r="L23" s="2">
        <v>41.348241277511676</v>
      </c>
      <c r="M23" s="2">
        <v>80.036654168750673</v>
      </c>
      <c r="N23" s="32">
        <v>1</v>
      </c>
    </row>
    <row r="24" spans="1:15" x14ac:dyDescent="0.25">
      <c r="A24" t="s">
        <v>115</v>
      </c>
      <c r="B24" s="18">
        <v>390.76</v>
      </c>
      <c r="C24" s="2">
        <v>13.724316999999999</v>
      </c>
      <c r="D24" s="18">
        <v>9802.3602030219699</v>
      </c>
      <c r="E24" s="18">
        <v>757.08901788812761</v>
      </c>
      <c r="F24" s="18">
        <v>9420.3246939090895</v>
      </c>
      <c r="G24" s="18">
        <v>4400</v>
      </c>
      <c r="H24" s="18">
        <v>3800</v>
      </c>
      <c r="I24" s="18">
        <v>8200</v>
      </c>
      <c r="J24" s="18">
        <v>-600</v>
      </c>
      <c r="K24" s="2">
        <v>44.887148695510334</v>
      </c>
      <c r="L24" s="2">
        <v>38.766173873395289</v>
      </c>
      <c r="M24" s="2">
        <v>83.653322568905622</v>
      </c>
    </row>
    <row r="26" spans="1:15" x14ac:dyDescent="0.25">
      <c r="A26" s="15" t="s">
        <v>148</v>
      </c>
    </row>
    <row r="27" spans="1:15" s="13" customFormat="1" x14ac:dyDescent="0.25">
      <c r="A27" s="13" t="s">
        <v>122</v>
      </c>
      <c r="B27" s="18" t="s">
        <v>153</v>
      </c>
      <c r="C27" s="2" t="s">
        <v>136</v>
      </c>
      <c r="D27" s="18" t="s">
        <v>137</v>
      </c>
      <c r="E27" s="18" t="s">
        <v>127</v>
      </c>
      <c r="F27" s="18" t="s">
        <v>138</v>
      </c>
      <c r="G27" s="18" t="s">
        <v>140</v>
      </c>
      <c r="H27" s="18" t="s">
        <v>141</v>
      </c>
      <c r="I27" s="18" t="s">
        <v>142</v>
      </c>
      <c r="J27" s="18" t="s">
        <v>143</v>
      </c>
      <c r="K27" s="2" t="s">
        <v>135</v>
      </c>
      <c r="L27" s="2" t="s">
        <v>133</v>
      </c>
      <c r="M27" s="2" t="s">
        <v>134</v>
      </c>
      <c r="N27" s="31"/>
    </row>
    <row r="28" spans="1:15" x14ac:dyDescent="0.25">
      <c r="A28" t="s">
        <v>68</v>
      </c>
      <c r="B28" s="18">
        <v>27.83</v>
      </c>
      <c r="C28" s="2">
        <v>9.8495690000000007</v>
      </c>
      <c r="D28" s="18">
        <v>2472.3848641315076</v>
      </c>
      <c r="E28" s="18">
        <v>271.24495512722251</v>
      </c>
      <c r="F28" s="18">
        <v>2463.2622576200074</v>
      </c>
      <c r="G28" s="18">
        <v>780</v>
      </c>
      <c r="H28" s="18">
        <v>130</v>
      </c>
      <c r="I28" s="18">
        <v>910</v>
      </c>
      <c r="J28" s="18">
        <v>-650</v>
      </c>
      <c r="K28" s="2">
        <v>31.548486294183657</v>
      </c>
      <c r="L28" s="2">
        <v>5.2580810490306096</v>
      </c>
      <c r="M28" s="2">
        <v>36.806567343214269</v>
      </c>
      <c r="N28" s="32">
        <v>1</v>
      </c>
      <c r="O28" s="34"/>
    </row>
    <row r="29" spans="1:15" x14ac:dyDescent="0.25">
      <c r="A29" t="s">
        <v>87</v>
      </c>
      <c r="B29" s="18">
        <v>580.37</v>
      </c>
      <c r="C29" s="2">
        <v>43.178140999999997</v>
      </c>
      <c r="D29" s="18">
        <v>40697.163224251883</v>
      </c>
      <c r="E29" s="18">
        <v>808.00057178552743</v>
      </c>
      <c r="F29" s="18">
        <v>40526.595757941228</v>
      </c>
      <c r="G29" s="18">
        <v>16289.834561</v>
      </c>
      <c r="H29" s="18">
        <v>6127.0699770000001</v>
      </c>
      <c r="I29" s="18">
        <v>22416.904537999999</v>
      </c>
      <c r="J29" s="18">
        <v>-10162.764584</v>
      </c>
      <c r="K29" s="2">
        <v>40.026953405176677</v>
      </c>
      <c r="L29" s="2">
        <v>15.055275335133956</v>
      </c>
      <c r="M29" s="2">
        <v>55.082228740310633</v>
      </c>
      <c r="N29" s="32"/>
      <c r="O29" s="34"/>
    </row>
    <row r="30" spans="1:15" x14ac:dyDescent="0.25">
      <c r="A30" s="31" t="s">
        <v>101</v>
      </c>
      <c r="B30" s="18">
        <v>26.34</v>
      </c>
      <c r="C30" s="2">
        <v>11.457801</v>
      </c>
      <c r="D30" s="18">
        <v>7103.0008612066877</v>
      </c>
      <c r="E30" s="18">
        <v>582.55566078028448</v>
      </c>
      <c r="F30" s="18">
        <v>7029.1838231261117</v>
      </c>
      <c r="G30" s="18">
        <v>2000</v>
      </c>
      <c r="H30" s="18">
        <v>470</v>
      </c>
      <c r="I30" s="18">
        <v>2470</v>
      </c>
      <c r="J30" s="18">
        <v>-1530</v>
      </c>
      <c r="K30" s="2">
        <v>28.157113297325882</v>
      </c>
      <c r="L30" s="2">
        <v>6.6169216248715816</v>
      </c>
      <c r="M30" s="2">
        <v>34.774034922197458</v>
      </c>
      <c r="N30" s="32">
        <v>1</v>
      </c>
      <c r="O30" s="34"/>
    </row>
    <row r="31" spans="1:15" x14ac:dyDescent="0.25">
      <c r="A31" t="s">
        <v>110</v>
      </c>
      <c r="B31" s="18">
        <v>947.3</v>
      </c>
      <c r="C31" s="2">
        <v>47.783107000000001</v>
      </c>
      <c r="D31" s="18">
        <v>28242.42516810579</v>
      </c>
      <c r="E31" s="18">
        <v>516.55013207730678</v>
      </c>
      <c r="F31" s="18">
        <v>27982.697947249959</v>
      </c>
      <c r="G31" s="18">
        <v>11114.009134</v>
      </c>
      <c r="H31" s="18">
        <v>5500</v>
      </c>
      <c r="I31" s="18">
        <v>16614.009134</v>
      </c>
      <c r="J31" s="18">
        <v>-5614.0091339999999</v>
      </c>
      <c r="K31" s="2">
        <v>39.352176974345198</v>
      </c>
      <c r="L31" s="2">
        <v>19.474248288745251</v>
      </c>
      <c r="M31" s="2">
        <v>58.826425263090456</v>
      </c>
      <c r="N31" s="32">
        <v>1</v>
      </c>
      <c r="O31" s="34"/>
    </row>
    <row r="32" spans="1:15" x14ac:dyDescent="0.25">
      <c r="A32" s="31" t="s">
        <v>113</v>
      </c>
      <c r="B32" s="18">
        <v>241.55</v>
      </c>
      <c r="C32" s="2">
        <v>36.345860000000002</v>
      </c>
      <c r="D32" s="18">
        <v>19881.412441234501</v>
      </c>
      <c r="E32" s="18">
        <v>487.10549805019309</v>
      </c>
      <c r="F32" s="18">
        <v>16759.687809733092</v>
      </c>
      <c r="G32" s="18">
        <v>5920</v>
      </c>
      <c r="H32" s="18">
        <v>2404.1036349999999</v>
      </c>
      <c r="I32" s="18">
        <v>8324.1036349999995</v>
      </c>
      <c r="J32" s="18">
        <v>-3515.8963650000001</v>
      </c>
      <c r="K32" s="2">
        <v>29.776556456933541</v>
      </c>
      <c r="L32" s="2">
        <v>12.092217502685244</v>
      </c>
      <c r="M32" s="2">
        <v>41.868773959618785</v>
      </c>
      <c r="N32" s="32">
        <v>1</v>
      </c>
      <c r="O32" s="34"/>
    </row>
    <row r="34" spans="1:14" x14ac:dyDescent="0.25">
      <c r="A34" s="15" t="s">
        <v>149</v>
      </c>
    </row>
    <row r="35" spans="1:14" x14ac:dyDescent="0.25">
      <c r="A35" t="s">
        <v>122</v>
      </c>
      <c r="B35" s="18" t="s">
        <v>153</v>
      </c>
      <c r="C35" s="2" t="s">
        <v>136</v>
      </c>
      <c r="D35" s="18" t="s">
        <v>137</v>
      </c>
      <c r="E35" s="18" t="s">
        <v>127</v>
      </c>
      <c r="F35" s="18" t="s">
        <v>138</v>
      </c>
      <c r="G35" s="18" t="s">
        <v>140</v>
      </c>
      <c r="H35" s="18" t="s">
        <v>141</v>
      </c>
      <c r="I35" s="18" t="s">
        <v>142</v>
      </c>
      <c r="J35" s="18" t="s">
        <v>143</v>
      </c>
      <c r="K35" s="2" t="s">
        <v>135</v>
      </c>
      <c r="L35" s="2" t="s">
        <v>133</v>
      </c>
      <c r="M35" s="2" t="s">
        <v>134</v>
      </c>
    </row>
    <row r="36" spans="1:14" x14ac:dyDescent="0.25">
      <c r="A36" t="s">
        <v>64</v>
      </c>
      <c r="B36" s="18">
        <v>1246.7</v>
      </c>
      <c r="C36" s="2">
        <v>20.820525</v>
      </c>
      <c r="D36" s="18">
        <v>114147.03025323105</v>
      </c>
      <c r="E36" s="18">
        <v>5318.040368201604</v>
      </c>
      <c r="F36" s="18">
        <v>102612.57979370189</v>
      </c>
      <c r="G36" s="18">
        <v>24000</v>
      </c>
      <c r="H36" s="18">
        <v>73000</v>
      </c>
      <c r="I36" s="18">
        <v>97000</v>
      </c>
      <c r="J36" s="18">
        <v>49000</v>
      </c>
      <c r="K36" s="2">
        <v>21.025514152016807</v>
      </c>
      <c r="L36" s="2">
        <v>63.952605545717788</v>
      </c>
      <c r="M36" s="2">
        <v>84.978119697734599</v>
      </c>
    </row>
    <row r="37" spans="1:14" x14ac:dyDescent="0.25">
      <c r="A37" t="s">
        <v>66</v>
      </c>
      <c r="B37" s="18">
        <v>581.73</v>
      </c>
      <c r="C37" s="2">
        <v>2.0039099999999999</v>
      </c>
      <c r="D37" s="18">
        <v>14504.339385943556</v>
      </c>
      <c r="E37" s="18">
        <v>8532.6172216812374</v>
      </c>
      <c r="F37" s="18">
        <v>14463.721927263148</v>
      </c>
      <c r="G37" s="18">
        <v>8025.2879999999996</v>
      </c>
      <c r="H37" s="18">
        <v>5971.2449999999999</v>
      </c>
      <c r="I37" s="18">
        <v>13996.532999999999</v>
      </c>
      <c r="J37" s="18">
        <v>-2054.0430000000001</v>
      </c>
      <c r="K37" s="2">
        <v>55.330255218500099</v>
      </c>
      <c r="L37" s="2">
        <v>41.168679531774139</v>
      </c>
      <c r="M37" s="2">
        <v>96.498934750274231</v>
      </c>
      <c r="N37" s="32">
        <v>1</v>
      </c>
    </row>
    <row r="38" spans="1:14" x14ac:dyDescent="0.25">
      <c r="A38" t="s">
        <v>74</v>
      </c>
      <c r="B38" s="18">
        <v>2344.86</v>
      </c>
      <c r="C38" s="2">
        <v>65.705093000000005</v>
      </c>
      <c r="D38" s="18">
        <v>17203.980742570686</v>
      </c>
      <c r="E38" s="18">
        <v>231.02411176829594</v>
      </c>
      <c r="F38" s="18">
        <v>16061.84175642853</v>
      </c>
      <c r="G38" s="18">
        <v>6100</v>
      </c>
      <c r="H38" s="18">
        <v>6300</v>
      </c>
      <c r="I38" s="18">
        <v>12400</v>
      </c>
      <c r="J38" s="18">
        <v>200</v>
      </c>
      <c r="K38" s="2">
        <v>35.456910184197952</v>
      </c>
      <c r="L38" s="2">
        <v>36.619431829581487</v>
      </c>
      <c r="M38" s="2">
        <v>72.076342013779453</v>
      </c>
      <c r="N38" s="32">
        <v>1</v>
      </c>
    </row>
    <row r="39" spans="1:14" x14ac:dyDescent="0.25">
      <c r="A39" t="s">
        <v>88</v>
      </c>
      <c r="B39" s="18">
        <v>30.36</v>
      </c>
      <c r="C39" s="2">
        <v>2.051545</v>
      </c>
      <c r="D39" s="18">
        <v>2447.5732994777741</v>
      </c>
      <c r="E39" s="18">
        <v>1105.9132385608411</v>
      </c>
      <c r="F39" s="18">
        <v>2751.6913921964838</v>
      </c>
      <c r="G39" s="18">
        <v>2600</v>
      </c>
      <c r="H39" s="18">
        <v>1100</v>
      </c>
      <c r="I39" s="18">
        <v>3700</v>
      </c>
      <c r="J39" s="18">
        <v>-1500</v>
      </c>
      <c r="K39" s="2">
        <v>106.22766642186971</v>
      </c>
      <c r="L39" s="2">
        <v>44.942474255406417</v>
      </c>
      <c r="M39" s="2">
        <v>151.17014067727612</v>
      </c>
      <c r="N39" s="32">
        <v>1</v>
      </c>
    </row>
    <row r="40" spans="1:14" x14ac:dyDescent="0.25">
      <c r="A40" s="31" t="s">
        <v>91</v>
      </c>
      <c r="B40" s="18">
        <v>587.04</v>
      </c>
      <c r="C40" s="2">
        <v>22.293914000000001</v>
      </c>
      <c r="D40" s="18">
        <v>9975.1248724050038</v>
      </c>
      <c r="E40" s="18">
        <v>465.01142482286639</v>
      </c>
      <c r="F40" s="18">
        <v>9685.95919642019</v>
      </c>
      <c r="G40" s="18">
        <v>3050</v>
      </c>
      <c r="H40" s="18">
        <v>1500</v>
      </c>
      <c r="I40" s="18">
        <v>4550</v>
      </c>
      <c r="J40" s="18">
        <v>-1550</v>
      </c>
      <c r="K40" s="2">
        <v>30.576058335244127</v>
      </c>
      <c r="L40" s="2">
        <v>15.037405738644653</v>
      </c>
      <c r="M40" s="2">
        <v>45.613464073888778</v>
      </c>
      <c r="N40" s="32">
        <v>1</v>
      </c>
    </row>
    <row r="41" spans="1:14" x14ac:dyDescent="0.25">
      <c r="A41" t="s">
        <v>92</v>
      </c>
      <c r="B41" s="18">
        <v>118.48</v>
      </c>
      <c r="C41" s="2">
        <v>15.906483</v>
      </c>
      <c r="D41" s="18">
        <v>4263.7949839006033</v>
      </c>
      <c r="E41" s="18">
        <v>365.45358615830372</v>
      </c>
      <c r="F41" s="18">
        <v>4139.0245276541918</v>
      </c>
      <c r="G41" s="18">
        <v>2350</v>
      </c>
      <c r="H41" s="18">
        <v>1300</v>
      </c>
      <c r="I41" s="18">
        <v>3650</v>
      </c>
      <c r="J41" s="18">
        <v>-1050</v>
      </c>
      <c r="K41" s="2">
        <v>55.115220334777305</v>
      </c>
      <c r="L41" s="2">
        <v>30.489270823493829</v>
      </c>
      <c r="M41" s="2">
        <v>85.604491158271131</v>
      </c>
      <c r="N41" s="32">
        <v>1</v>
      </c>
    </row>
    <row r="42" spans="1:14" x14ac:dyDescent="0.25">
      <c r="A42" t="s">
        <v>97</v>
      </c>
      <c r="B42" s="18">
        <v>799.38</v>
      </c>
      <c r="C42" s="2">
        <v>25.203395</v>
      </c>
      <c r="D42" s="18">
        <v>14243.717484463477</v>
      </c>
      <c r="E42" s="18">
        <v>533.31366520879851</v>
      </c>
      <c r="F42" s="18">
        <v>14203.254275731608</v>
      </c>
      <c r="G42" s="18">
        <v>6800</v>
      </c>
      <c r="H42" s="18">
        <v>4100</v>
      </c>
      <c r="I42" s="18">
        <v>10900</v>
      </c>
      <c r="J42" s="18">
        <v>-2700</v>
      </c>
      <c r="K42" s="2">
        <v>47.740345927368963</v>
      </c>
      <c r="L42" s="2">
        <v>28.784620338560696</v>
      </c>
      <c r="M42" s="2">
        <v>76.524966265929649</v>
      </c>
      <c r="N42" s="32">
        <v>1</v>
      </c>
    </row>
    <row r="43" spans="1:14" s="13" customFormat="1" x14ac:dyDescent="0.25">
      <c r="A43" s="13" t="s">
        <v>95</v>
      </c>
      <c r="B43" s="18">
        <v>2.04</v>
      </c>
      <c r="C43" s="2">
        <v>1.2914559999999999</v>
      </c>
      <c r="D43" s="18">
        <v>10486.037633994016</v>
      </c>
      <c r="E43" s="18">
        <v>8755.3730766032713</v>
      </c>
      <c r="F43" s="18">
        <v>10597.873091469934</v>
      </c>
      <c r="G43" s="18">
        <v>5200</v>
      </c>
      <c r="H43" s="18">
        <v>2650</v>
      </c>
      <c r="I43" s="18">
        <v>7850</v>
      </c>
      <c r="J43" s="18">
        <v>-2550</v>
      </c>
      <c r="K43" s="2">
        <v>49.589751453327345</v>
      </c>
      <c r="L43" s="2">
        <v>25.271700259868744</v>
      </c>
      <c r="M43" s="2">
        <v>74.861451713196089</v>
      </c>
      <c r="N43" s="31"/>
    </row>
    <row r="44" spans="1:14" x14ac:dyDescent="0.25">
      <c r="A44" t="s">
        <v>98</v>
      </c>
      <c r="B44" s="18">
        <v>824.29</v>
      </c>
      <c r="C44" s="2">
        <v>2.2593930000000002</v>
      </c>
      <c r="D44" s="18">
        <v>13072.278942987045</v>
      </c>
      <c r="E44" s="18">
        <v>5383.2614921595014</v>
      </c>
      <c r="F44" s="18">
        <v>12715.758880867081</v>
      </c>
      <c r="G44" s="18">
        <v>6750</v>
      </c>
      <c r="H44" s="18">
        <v>4100</v>
      </c>
      <c r="I44" s="18">
        <v>10850</v>
      </c>
      <c r="J44" s="18">
        <v>-2650</v>
      </c>
      <c r="K44" s="2">
        <v>51.635985044682734</v>
      </c>
      <c r="L44" s="2">
        <v>31.364079804918397</v>
      </c>
      <c r="M44" s="2">
        <v>83.000064849601131</v>
      </c>
    </row>
    <row r="45" spans="1:14" s="13" customFormat="1" x14ac:dyDescent="0.25">
      <c r="A45" s="13" t="s">
        <v>104</v>
      </c>
      <c r="B45" s="18">
        <v>0.46</v>
      </c>
      <c r="C45" s="2">
        <v>8.7784907516445104E-2</v>
      </c>
      <c r="D45" s="18">
        <v>1128.7537206293928</v>
      </c>
      <c r="E45" s="18">
        <v>12320.85466121297</v>
      </c>
      <c r="F45" s="18">
        <v>1086.8252104471478</v>
      </c>
      <c r="G45" s="18">
        <v>800</v>
      </c>
      <c r="H45" s="18">
        <v>496.60908799999999</v>
      </c>
      <c r="I45" s="18">
        <v>1296.6090879999999</v>
      </c>
      <c r="J45" s="18">
        <v>-303.39091200000001</v>
      </c>
      <c r="K45" s="2">
        <v>70.874627952846993</v>
      </c>
      <c r="L45" s="2">
        <v>43.996230437503307</v>
      </c>
      <c r="M45" s="2">
        <v>114.87085839035029</v>
      </c>
      <c r="N45" s="31"/>
    </row>
    <row r="46" spans="1:14" x14ac:dyDescent="0.25">
      <c r="A46" t="s">
        <v>107</v>
      </c>
      <c r="B46" s="18">
        <v>1219.0899999999999</v>
      </c>
      <c r="C46" s="2">
        <v>51.189306614891997</v>
      </c>
      <c r="D46" s="18">
        <v>384312.67444553366</v>
      </c>
      <c r="E46" s="18">
        <v>8070.0320904096707</v>
      </c>
      <c r="F46" s="18">
        <v>375785.54769840877</v>
      </c>
      <c r="G46" s="18">
        <v>122760</v>
      </c>
      <c r="H46" s="18">
        <v>87261.433814000004</v>
      </c>
      <c r="I46" s="18">
        <v>210021.43381399999</v>
      </c>
      <c r="J46" s="18">
        <v>-35498.566185999996</v>
      </c>
      <c r="K46" s="2">
        <v>31.942740420183057</v>
      </c>
      <c r="L46" s="2">
        <v>22.705843344848375</v>
      </c>
      <c r="M46" s="2">
        <v>54.648583765031425</v>
      </c>
    </row>
    <row r="47" spans="1:14" x14ac:dyDescent="0.25">
      <c r="A47" t="s">
        <v>109</v>
      </c>
      <c r="B47" s="18">
        <v>17.36</v>
      </c>
      <c r="C47" s="2">
        <v>1.230985</v>
      </c>
      <c r="D47" s="18">
        <v>3744.472287070877</v>
      </c>
      <c r="E47" s="18">
        <v>3830.5659029214107</v>
      </c>
      <c r="F47" s="18">
        <v>3454.3298961798264</v>
      </c>
      <c r="G47" s="18">
        <v>1950</v>
      </c>
      <c r="H47" s="18">
        <v>1900</v>
      </c>
      <c r="I47" s="18">
        <v>3850</v>
      </c>
      <c r="J47" s="18">
        <v>-50</v>
      </c>
      <c r="K47" s="2">
        <v>52.076764107270037</v>
      </c>
      <c r="L47" s="2">
        <v>50.741462463493882</v>
      </c>
      <c r="M47" s="2">
        <v>102.81822657076391</v>
      </c>
    </row>
    <row r="48" spans="1:14" x14ac:dyDescent="0.25">
      <c r="A48" t="s">
        <v>110</v>
      </c>
      <c r="B48" s="18">
        <v>947.3</v>
      </c>
      <c r="C48" s="2">
        <v>47.783107000000001</v>
      </c>
      <c r="D48" s="18">
        <v>28242.42516810579</v>
      </c>
      <c r="E48" s="18">
        <v>516.55013207730678</v>
      </c>
      <c r="F48" s="18">
        <v>27982.697947249959</v>
      </c>
      <c r="G48" s="18">
        <v>11114.009134</v>
      </c>
      <c r="H48" s="18">
        <v>5500</v>
      </c>
      <c r="I48" s="18">
        <v>16614.009134</v>
      </c>
      <c r="J48" s="18">
        <v>-5614.0091339999999</v>
      </c>
      <c r="K48" s="2">
        <v>39.352176974345198</v>
      </c>
      <c r="L48" s="2">
        <v>19.474248288745251</v>
      </c>
      <c r="M48" s="2">
        <v>58.826425263090456</v>
      </c>
      <c r="N48" s="32">
        <v>1</v>
      </c>
    </row>
    <row r="49" spans="1:14" x14ac:dyDescent="0.25">
      <c r="A49" t="s">
        <v>114</v>
      </c>
      <c r="B49" s="18">
        <v>752.61</v>
      </c>
      <c r="C49" s="2">
        <v>14.075099</v>
      </c>
      <c r="D49" s="18">
        <v>20678.025801910324</v>
      </c>
      <c r="E49" s="18">
        <v>1425.3137936982844</v>
      </c>
      <c r="F49" s="18">
        <v>19541.776925563154</v>
      </c>
      <c r="G49" s="18">
        <v>8000</v>
      </c>
      <c r="H49" s="18">
        <v>8550</v>
      </c>
      <c r="I49" s="18">
        <v>16550</v>
      </c>
      <c r="J49" s="18">
        <v>550</v>
      </c>
      <c r="K49" s="2">
        <v>38.688412891238997</v>
      </c>
      <c r="L49" s="2">
        <v>41.348241277511676</v>
      </c>
      <c r="M49" s="2">
        <v>80.036654168750673</v>
      </c>
      <c r="N49" s="32">
        <v>1</v>
      </c>
    </row>
    <row r="50" spans="1:14" x14ac:dyDescent="0.25">
      <c r="A50" t="s">
        <v>115</v>
      </c>
      <c r="B50" s="18">
        <v>390.76</v>
      </c>
      <c r="C50" s="2">
        <v>13.724316999999999</v>
      </c>
      <c r="D50" s="18">
        <v>9802.3602030219699</v>
      </c>
      <c r="E50" s="18">
        <v>757.08901788812761</v>
      </c>
      <c r="F50" s="18">
        <v>9420.3246939090895</v>
      </c>
      <c r="G50" s="18">
        <v>4400</v>
      </c>
      <c r="H50" s="18">
        <v>3800</v>
      </c>
      <c r="I50" s="18">
        <v>8200</v>
      </c>
      <c r="J50" s="18">
        <v>-600</v>
      </c>
      <c r="K50" s="2">
        <v>44.887148695510334</v>
      </c>
      <c r="L50" s="2">
        <v>38.766173873395289</v>
      </c>
      <c r="M50" s="2">
        <v>83.653322568905622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</vt:lpstr>
      <vt:lpstr>RECs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Marinov</dc:creator>
  <cp:lastModifiedBy>Eddie Marinov</cp:lastModifiedBy>
  <dcterms:created xsi:type="dcterms:W3CDTF">2014-03-10T12:15:02Z</dcterms:created>
  <dcterms:modified xsi:type="dcterms:W3CDTF">2016-01-05T09:05:40Z</dcterms:modified>
</cp:coreProperties>
</file>