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# #2015 01 院　アジア経済政策 02 特論 00 大学院指導\王\1711 KSP\"/>
    </mc:Choice>
  </mc:AlternateContent>
  <bookViews>
    <workbookView xWindow="0" yWindow="0" windowWidth="20490" windowHeight="7770"/>
  </bookViews>
  <sheets>
    <sheet name="Table 1" sheetId="21" r:id="rId1"/>
    <sheet name="Table 2" sheetId="7" r:id="rId2"/>
    <sheet name="Graph 1" sheetId="3" r:id="rId3"/>
    <sheet name="Data for Graph 1" sheetId="1" r:id="rId4"/>
    <sheet name="Table 3" sheetId="4" r:id="rId5"/>
    <sheet name="Table 4" sheetId="15" r:id="rId6"/>
    <sheet name="Table 5" sheetId="14" r:id="rId7"/>
    <sheet name="Graph 2-1" sheetId="16" r:id="rId8"/>
    <sheet name="Graph 2-2" sheetId="24" r:id="rId9"/>
    <sheet name="Graph 2-3" sheetId="25" r:id="rId10"/>
    <sheet name="Graph 2-4" sheetId="17" r:id="rId11"/>
    <sheet name="Graph 2-5" sheetId="18" r:id="rId12"/>
  </sheets>
  <definedNames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5">#REF!</definedName>
    <definedName name="aaa">#REF!</definedName>
    <definedName name="abc" localSheetId="8">#REF!</definedName>
    <definedName name="abc" localSheetId="9">#REF!</definedName>
    <definedName name="abc" localSheetId="10">#REF!</definedName>
    <definedName name="abc" localSheetId="11">#REF!</definedName>
    <definedName name="abc" localSheetId="5">#REF!</definedName>
    <definedName name="abc">#REF!</definedName>
    <definedName name="acc" localSheetId="8">#REF!</definedName>
    <definedName name="acc" localSheetId="9">#REF!</definedName>
    <definedName name="acc" localSheetId="10">#REF!</definedName>
    <definedName name="acc" localSheetId="11">#REF!</definedName>
    <definedName name="acc" localSheetId="5">#REF!</definedName>
    <definedName name="acc">#REF!</definedName>
    <definedName name="bbc" localSheetId="8">#REF!</definedName>
    <definedName name="bbc" localSheetId="9">#REF!</definedName>
    <definedName name="bbc" localSheetId="10">#REF!</definedName>
    <definedName name="bbc" localSheetId="11">#REF!</definedName>
    <definedName name="bbc" localSheetId="5">#REF!</definedName>
    <definedName name="bbc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5" l="1"/>
  <c r="C25" i="25"/>
  <c r="F25" i="25" s="1"/>
  <c r="D24" i="25"/>
  <c r="C24" i="25"/>
  <c r="D23" i="25"/>
  <c r="C23" i="25"/>
  <c r="F23" i="25" s="1"/>
  <c r="D22" i="25"/>
  <c r="C22" i="25"/>
  <c r="D21" i="25"/>
  <c r="C21" i="25"/>
  <c r="F21" i="25" s="1"/>
  <c r="D20" i="25"/>
  <c r="C20" i="25"/>
  <c r="D19" i="25"/>
  <c r="C19" i="25"/>
  <c r="F19" i="25" s="1"/>
  <c r="D18" i="25"/>
  <c r="C18" i="25"/>
  <c r="D25" i="24"/>
  <c r="C25" i="24"/>
  <c r="D24" i="24"/>
  <c r="C24" i="24"/>
  <c r="D23" i="24"/>
  <c r="C23" i="24"/>
  <c r="D22" i="24"/>
  <c r="C22" i="24"/>
  <c r="D21" i="24"/>
  <c r="C21" i="24"/>
  <c r="D20" i="24"/>
  <c r="C20" i="24"/>
  <c r="D19" i="24"/>
  <c r="C19" i="24"/>
  <c r="D18" i="24"/>
  <c r="C18" i="24"/>
  <c r="F18" i="25" l="1"/>
  <c r="F20" i="25"/>
  <c r="F22" i="25"/>
  <c r="F24" i="25"/>
  <c r="F18" i="24"/>
  <c r="F20" i="24"/>
  <c r="F22" i="24"/>
  <c r="F24" i="24"/>
  <c r="F19" i="24"/>
  <c r="F21" i="24"/>
  <c r="F23" i="24"/>
  <c r="F25" i="24"/>
  <c r="E18" i="25"/>
  <c r="E19" i="25"/>
  <c r="E20" i="25"/>
  <c r="E21" i="25"/>
  <c r="E22" i="25"/>
  <c r="E23" i="25"/>
  <c r="E24" i="25"/>
  <c r="E25" i="25"/>
  <c r="E25" i="24"/>
  <c r="E18" i="24"/>
  <c r="E19" i="24"/>
  <c r="E20" i="24"/>
  <c r="E21" i="24"/>
  <c r="E22" i="24"/>
  <c r="E23" i="24"/>
  <c r="E24" i="24"/>
  <c r="L302" i="1" l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L214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L94" i="1"/>
  <c r="L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2" i="1"/>
  <c r="L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L4" i="1"/>
  <c r="D25" i="18" l="1"/>
  <c r="C25" i="18"/>
  <c r="D24" i="18"/>
  <c r="C24" i="18"/>
  <c r="F24" i="18" s="1"/>
  <c r="D23" i="18"/>
  <c r="C23" i="18"/>
  <c r="D22" i="18"/>
  <c r="C22" i="18"/>
  <c r="F22" i="18" s="1"/>
  <c r="D21" i="18"/>
  <c r="C21" i="18"/>
  <c r="D20" i="18"/>
  <c r="C20" i="18"/>
  <c r="F20" i="18" s="1"/>
  <c r="D19" i="18"/>
  <c r="C19" i="18"/>
  <c r="D18" i="18"/>
  <c r="C18" i="18"/>
  <c r="F18" i="18" s="1"/>
  <c r="D25" i="17"/>
  <c r="C25" i="17"/>
  <c r="F25" i="17" s="1"/>
  <c r="D24" i="17"/>
  <c r="C24" i="17"/>
  <c r="F24" i="17" s="1"/>
  <c r="D23" i="17"/>
  <c r="C23" i="17"/>
  <c r="F23" i="17" s="1"/>
  <c r="D22" i="17"/>
  <c r="C22" i="17"/>
  <c r="F22" i="17" s="1"/>
  <c r="D21" i="17"/>
  <c r="C21" i="17"/>
  <c r="F21" i="17" s="1"/>
  <c r="D20" i="17"/>
  <c r="C20" i="17"/>
  <c r="F20" i="17" s="1"/>
  <c r="D19" i="17"/>
  <c r="C19" i="17"/>
  <c r="F19" i="17" s="1"/>
  <c r="D18" i="17"/>
  <c r="C18" i="17"/>
  <c r="F18" i="17" s="1"/>
  <c r="F19" i="18" l="1"/>
  <c r="F21" i="18"/>
  <c r="F23" i="18"/>
  <c r="F25" i="18"/>
  <c r="E18" i="17"/>
  <c r="E19" i="17"/>
  <c r="E20" i="17"/>
  <c r="E21" i="17"/>
  <c r="E22" i="17"/>
  <c r="E23" i="17"/>
  <c r="E24" i="17"/>
  <c r="E25" i="17"/>
  <c r="E18" i="18"/>
  <c r="E19" i="18"/>
  <c r="E20" i="18"/>
  <c r="E21" i="18"/>
  <c r="E22" i="18"/>
  <c r="E23" i="18"/>
  <c r="E24" i="18"/>
  <c r="E25" i="18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F18" i="16" l="1"/>
  <c r="F20" i="16"/>
  <c r="F24" i="16"/>
  <c r="E21" i="16"/>
  <c r="E23" i="16"/>
  <c r="E25" i="16"/>
  <c r="E19" i="16"/>
  <c r="F22" i="16"/>
  <c r="E18" i="16"/>
  <c r="F19" i="16"/>
  <c r="E20" i="16"/>
  <c r="F21" i="16"/>
  <c r="E22" i="16"/>
  <c r="F23" i="16"/>
  <c r="E24" i="16"/>
  <c r="F25" i="16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" i="1"/>
  <c r="H332" i="1"/>
  <c r="H28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5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7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332" i="1"/>
  <c r="G28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5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332" i="1"/>
  <c r="F287" i="1"/>
  <c r="F257" i="1"/>
  <c r="F77" i="1"/>
  <c r="F61" i="1"/>
  <c r="F62" i="1"/>
  <c r="F32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18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03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288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73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58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43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28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13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98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83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68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3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38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23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08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93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78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63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48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33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  <c r="E353" i="1" l="1"/>
  <c r="H350" i="1" l="1"/>
  <c r="G350" i="1"/>
  <c r="F350" i="1"/>
  <c r="E350" i="1"/>
  <c r="D350" i="1"/>
  <c r="H349" i="1"/>
  <c r="G349" i="1"/>
  <c r="F349" i="1"/>
  <c r="E349" i="1"/>
  <c r="D349" i="1"/>
  <c r="H348" i="1"/>
  <c r="H352" i="1" s="1"/>
  <c r="G348" i="1"/>
  <c r="G352" i="1" s="1"/>
  <c r="F348" i="1"/>
  <c r="F352" i="1" s="1"/>
  <c r="E348" i="1"/>
  <c r="E352" i="1" s="1"/>
  <c r="D348" i="1"/>
  <c r="D352" i="1" s="1"/>
  <c r="H347" i="1"/>
  <c r="G347" i="1"/>
  <c r="F347" i="1"/>
  <c r="E347" i="1"/>
  <c r="D347" i="1"/>
  <c r="H346" i="1"/>
  <c r="G346" i="1"/>
  <c r="F346" i="1"/>
  <c r="E346" i="1"/>
  <c r="D346" i="1"/>
  <c r="H345" i="1"/>
  <c r="G345" i="1"/>
  <c r="F345" i="1"/>
  <c r="E345" i="1"/>
  <c r="D345" i="1"/>
  <c r="H344" i="1"/>
  <c r="G344" i="1"/>
  <c r="F344" i="1"/>
  <c r="E344" i="1"/>
  <c r="D344" i="1"/>
  <c r="H343" i="1"/>
  <c r="G343" i="1"/>
  <c r="F343" i="1"/>
  <c r="E343" i="1"/>
  <c r="D343" i="1"/>
  <c r="H342" i="1"/>
  <c r="G342" i="1"/>
  <c r="F342" i="1"/>
  <c r="E342" i="1"/>
  <c r="D342" i="1"/>
  <c r="H341" i="1"/>
  <c r="G341" i="1"/>
  <c r="F341" i="1"/>
  <c r="E341" i="1"/>
  <c r="D341" i="1"/>
  <c r="H340" i="1"/>
  <c r="G340" i="1"/>
  <c r="F340" i="1"/>
  <c r="E340" i="1"/>
  <c r="D340" i="1"/>
  <c r="H339" i="1"/>
  <c r="G339" i="1"/>
  <c r="F339" i="1"/>
  <c r="E339" i="1"/>
  <c r="D339" i="1"/>
  <c r="H338" i="1"/>
  <c r="G338" i="1"/>
  <c r="F338" i="1"/>
  <c r="E338" i="1"/>
  <c r="D338" i="1"/>
  <c r="H337" i="1"/>
  <c r="G337" i="1"/>
  <c r="F337" i="1"/>
  <c r="E337" i="1"/>
  <c r="D337" i="1"/>
  <c r="H336" i="1"/>
  <c r="G336" i="1"/>
  <c r="F336" i="1"/>
  <c r="E336" i="1"/>
  <c r="D336" i="1"/>
  <c r="H331" i="1"/>
  <c r="G331" i="1"/>
  <c r="F331" i="1"/>
  <c r="D331" i="1"/>
  <c r="H330" i="1"/>
  <c r="G330" i="1"/>
  <c r="F330" i="1"/>
  <c r="D330" i="1"/>
  <c r="H329" i="1"/>
  <c r="G329" i="1"/>
  <c r="F329" i="1"/>
  <c r="D329" i="1"/>
  <c r="H328" i="1"/>
  <c r="G328" i="1"/>
  <c r="F328" i="1"/>
  <c r="D328" i="1"/>
  <c r="H327" i="1"/>
  <c r="G327" i="1"/>
  <c r="F327" i="1"/>
  <c r="D327" i="1"/>
  <c r="H326" i="1"/>
  <c r="G326" i="1"/>
  <c r="F326" i="1"/>
  <c r="D326" i="1"/>
  <c r="H325" i="1"/>
  <c r="G325" i="1"/>
  <c r="F325" i="1"/>
  <c r="D325" i="1"/>
  <c r="H324" i="1"/>
  <c r="G324" i="1"/>
  <c r="F324" i="1"/>
  <c r="D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D317" i="1"/>
  <c r="H316" i="1"/>
  <c r="G316" i="1"/>
  <c r="F316" i="1"/>
  <c r="D316" i="1"/>
  <c r="H315" i="1"/>
  <c r="G315" i="1"/>
  <c r="F315" i="1"/>
  <c r="D315" i="1"/>
  <c r="H314" i="1"/>
  <c r="G314" i="1"/>
  <c r="F314" i="1"/>
  <c r="D314" i="1"/>
  <c r="H313" i="1"/>
  <c r="G313" i="1"/>
  <c r="F313" i="1"/>
  <c r="D313" i="1"/>
  <c r="H312" i="1"/>
  <c r="G312" i="1"/>
  <c r="F312" i="1"/>
  <c r="D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D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D301" i="1"/>
  <c r="H300" i="1"/>
  <c r="G300" i="1"/>
  <c r="F300" i="1"/>
  <c r="D300" i="1"/>
  <c r="H299" i="1"/>
  <c r="G299" i="1"/>
  <c r="F299" i="1"/>
  <c r="D299" i="1"/>
  <c r="H298" i="1"/>
  <c r="G298" i="1"/>
  <c r="F298" i="1"/>
  <c r="D298" i="1"/>
  <c r="H297" i="1"/>
  <c r="G297" i="1"/>
  <c r="F297" i="1"/>
  <c r="D297" i="1"/>
  <c r="H296" i="1"/>
  <c r="G296" i="1"/>
  <c r="F296" i="1"/>
  <c r="D296" i="1"/>
  <c r="H295" i="1"/>
  <c r="G295" i="1"/>
  <c r="F295" i="1"/>
  <c r="D295" i="1"/>
  <c r="H294" i="1"/>
  <c r="G294" i="1"/>
  <c r="F294" i="1"/>
  <c r="D294" i="1"/>
  <c r="H293" i="1"/>
  <c r="G293" i="1"/>
  <c r="F293" i="1"/>
  <c r="D293" i="1"/>
  <c r="H292" i="1"/>
  <c r="G292" i="1"/>
  <c r="F292" i="1"/>
  <c r="D292" i="1"/>
  <c r="H291" i="1"/>
  <c r="G291" i="1"/>
  <c r="F291" i="1"/>
  <c r="D291" i="1"/>
  <c r="H290" i="1"/>
  <c r="G290" i="1"/>
  <c r="F290" i="1"/>
  <c r="D290" i="1"/>
  <c r="H289" i="1"/>
  <c r="G289" i="1"/>
  <c r="F289" i="1"/>
  <c r="D289" i="1"/>
  <c r="H288" i="1"/>
  <c r="G288" i="1"/>
  <c r="F288" i="1"/>
  <c r="D288" i="1"/>
  <c r="H286" i="1"/>
  <c r="G286" i="1"/>
  <c r="F286" i="1"/>
  <c r="D286" i="1"/>
  <c r="H285" i="1"/>
  <c r="G285" i="1"/>
  <c r="F285" i="1"/>
  <c r="D285" i="1"/>
  <c r="H284" i="1"/>
  <c r="G284" i="1"/>
  <c r="F284" i="1"/>
  <c r="D284" i="1"/>
  <c r="H283" i="1"/>
  <c r="G283" i="1"/>
  <c r="F283" i="1"/>
  <c r="D283" i="1"/>
  <c r="H282" i="1"/>
  <c r="G282" i="1"/>
  <c r="F282" i="1"/>
  <c r="D282" i="1"/>
  <c r="H281" i="1"/>
  <c r="G281" i="1"/>
  <c r="F281" i="1"/>
  <c r="D281" i="1"/>
  <c r="H280" i="1"/>
  <c r="G280" i="1"/>
  <c r="F280" i="1"/>
  <c r="D280" i="1"/>
  <c r="H279" i="1"/>
  <c r="G279" i="1"/>
  <c r="F279" i="1"/>
  <c r="D279" i="1"/>
  <c r="H278" i="1"/>
  <c r="G278" i="1"/>
  <c r="F278" i="1"/>
  <c r="D278" i="1"/>
  <c r="H277" i="1"/>
  <c r="G277" i="1"/>
  <c r="F277" i="1"/>
  <c r="D277" i="1"/>
  <c r="H276" i="1"/>
  <c r="G276" i="1"/>
  <c r="F276" i="1"/>
  <c r="D276" i="1"/>
  <c r="H275" i="1"/>
  <c r="G275" i="1"/>
  <c r="F275" i="1"/>
  <c r="D275" i="1"/>
  <c r="H274" i="1"/>
  <c r="G274" i="1"/>
  <c r="F274" i="1"/>
  <c r="D274" i="1"/>
  <c r="H273" i="1"/>
  <c r="G273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H256" i="1"/>
  <c r="G256" i="1"/>
  <c r="F256" i="1"/>
  <c r="D256" i="1"/>
  <c r="H255" i="1"/>
  <c r="G255" i="1"/>
  <c r="F255" i="1"/>
  <c r="D255" i="1"/>
  <c r="H254" i="1"/>
  <c r="G254" i="1"/>
  <c r="F254" i="1"/>
  <c r="D254" i="1"/>
  <c r="H253" i="1"/>
  <c r="G253" i="1"/>
  <c r="F253" i="1"/>
  <c r="D253" i="1"/>
  <c r="H252" i="1"/>
  <c r="G252" i="1"/>
  <c r="F252" i="1"/>
  <c r="D252" i="1"/>
  <c r="H251" i="1"/>
  <c r="G251" i="1"/>
  <c r="F251" i="1"/>
  <c r="D251" i="1"/>
  <c r="H250" i="1"/>
  <c r="G250" i="1"/>
  <c r="F250" i="1"/>
  <c r="D250" i="1"/>
  <c r="H249" i="1"/>
  <c r="G249" i="1"/>
  <c r="F249" i="1"/>
  <c r="D249" i="1"/>
  <c r="H248" i="1"/>
  <c r="G248" i="1"/>
  <c r="F248" i="1"/>
  <c r="D248" i="1"/>
  <c r="H247" i="1"/>
  <c r="G247" i="1"/>
  <c r="F247" i="1"/>
  <c r="D247" i="1"/>
  <c r="H246" i="1"/>
  <c r="G246" i="1"/>
  <c r="F246" i="1"/>
  <c r="D246" i="1"/>
  <c r="H245" i="1"/>
  <c r="G245" i="1"/>
  <c r="F245" i="1"/>
  <c r="D245" i="1"/>
  <c r="H244" i="1"/>
  <c r="G244" i="1"/>
  <c r="F244" i="1"/>
  <c r="D244" i="1"/>
  <c r="H243" i="1"/>
  <c r="G243" i="1"/>
  <c r="F243" i="1"/>
  <c r="H242" i="1"/>
  <c r="G242" i="1"/>
  <c r="F242" i="1"/>
  <c r="D242" i="1"/>
  <c r="H241" i="1"/>
  <c r="G241" i="1"/>
  <c r="F241" i="1"/>
  <c r="D241" i="1"/>
  <c r="H240" i="1"/>
  <c r="G240" i="1"/>
  <c r="F240" i="1"/>
  <c r="D240" i="1"/>
  <c r="H239" i="1"/>
  <c r="G239" i="1"/>
  <c r="F239" i="1"/>
  <c r="D239" i="1"/>
  <c r="H238" i="1"/>
  <c r="G238" i="1"/>
  <c r="F238" i="1"/>
  <c r="D238" i="1"/>
  <c r="H237" i="1"/>
  <c r="G237" i="1"/>
  <c r="F237" i="1"/>
  <c r="D237" i="1"/>
  <c r="H236" i="1"/>
  <c r="G236" i="1"/>
  <c r="F236" i="1"/>
  <c r="D236" i="1"/>
  <c r="H235" i="1"/>
  <c r="G235" i="1"/>
  <c r="F235" i="1"/>
  <c r="D235" i="1"/>
  <c r="H234" i="1"/>
  <c r="G234" i="1"/>
  <c r="F234" i="1"/>
  <c r="D234" i="1"/>
  <c r="H233" i="1"/>
  <c r="G233" i="1"/>
  <c r="F233" i="1"/>
  <c r="D233" i="1"/>
  <c r="H232" i="1"/>
  <c r="G232" i="1"/>
  <c r="F232" i="1"/>
  <c r="D232" i="1"/>
  <c r="H231" i="1"/>
  <c r="G231" i="1"/>
  <c r="F231" i="1"/>
  <c r="D231" i="1"/>
  <c r="H230" i="1"/>
  <c r="G230" i="1"/>
  <c r="F230" i="1"/>
  <c r="D230" i="1"/>
  <c r="H229" i="1"/>
  <c r="G229" i="1"/>
  <c r="F229" i="1"/>
  <c r="D229" i="1"/>
  <c r="H228" i="1"/>
  <c r="G228" i="1"/>
  <c r="F228" i="1"/>
  <c r="D228" i="1"/>
  <c r="H227" i="1"/>
  <c r="G227" i="1"/>
  <c r="F227" i="1"/>
  <c r="D227" i="1"/>
  <c r="H226" i="1"/>
  <c r="G226" i="1"/>
  <c r="F226" i="1"/>
  <c r="D226" i="1"/>
  <c r="H225" i="1"/>
  <c r="G225" i="1"/>
  <c r="F225" i="1"/>
  <c r="D225" i="1"/>
  <c r="H224" i="1"/>
  <c r="G224" i="1"/>
  <c r="F224" i="1"/>
  <c r="D224" i="1"/>
  <c r="H223" i="1"/>
  <c r="G223" i="1"/>
  <c r="F223" i="1"/>
  <c r="D223" i="1"/>
  <c r="H222" i="1"/>
  <c r="G222" i="1"/>
  <c r="F222" i="1"/>
  <c r="D222" i="1"/>
  <c r="H221" i="1"/>
  <c r="G221" i="1"/>
  <c r="F221" i="1"/>
  <c r="D221" i="1"/>
  <c r="H220" i="1"/>
  <c r="G220" i="1"/>
  <c r="F220" i="1"/>
  <c r="D220" i="1"/>
  <c r="H219" i="1"/>
  <c r="G219" i="1"/>
  <c r="F219" i="1"/>
  <c r="D219" i="1"/>
  <c r="H218" i="1"/>
  <c r="G218" i="1"/>
  <c r="F218" i="1"/>
  <c r="D218" i="1"/>
  <c r="H217" i="1"/>
  <c r="G217" i="1"/>
  <c r="F217" i="1"/>
  <c r="D217" i="1"/>
  <c r="H216" i="1"/>
  <c r="G216" i="1"/>
  <c r="F216" i="1"/>
  <c r="D216" i="1"/>
  <c r="H215" i="1"/>
  <c r="G215" i="1"/>
  <c r="F215" i="1"/>
  <c r="D215" i="1"/>
  <c r="H214" i="1"/>
  <c r="G214" i="1"/>
  <c r="F214" i="1"/>
  <c r="H213" i="1"/>
  <c r="G213" i="1"/>
  <c r="F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H197" i="1"/>
  <c r="G197" i="1"/>
  <c r="F197" i="1"/>
  <c r="D197" i="1"/>
  <c r="H196" i="1"/>
  <c r="G196" i="1"/>
  <c r="F196" i="1"/>
  <c r="D196" i="1"/>
  <c r="H195" i="1"/>
  <c r="G195" i="1"/>
  <c r="F195" i="1"/>
  <c r="D195" i="1"/>
  <c r="H194" i="1"/>
  <c r="G194" i="1"/>
  <c r="F194" i="1"/>
  <c r="D194" i="1"/>
  <c r="H193" i="1"/>
  <c r="G193" i="1"/>
  <c r="F193" i="1"/>
  <c r="D193" i="1"/>
  <c r="H192" i="1"/>
  <c r="G192" i="1"/>
  <c r="F192" i="1"/>
  <c r="D192" i="1"/>
  <c r="H191" i="1"/>
  <c r="G191" i="1"/>
  <c r="F191" i="1"/>
  <c r="D191" i="1"/>
  <c r="H190" i="1"/>
  <c r="G190" i="1"/>
  <c r="F190" i="1"/>
  <c r="D190" i="1"/>
  <c r="H189" i="1"/>
  <c r="G189" i="1"/>
  <c r="F189" i="1"/>
  <c r="D189" i="1"/>
  <c r="H188" i="1"/>
  <c r="G188" i="1"/>
  <c r="F188" i="1"/>
  <c r="D188" i="1"/>
  <c r="H187" i="1"/>
  <c r="G187" i="1"/>
  <c r="F187" i="1"/>
  <c r="D187" i="1"/>
  <c r="H186" i="1"/>
  <c r="G186" i="1"/>
  <c r="F186" i="1"/>
  <c r="D186" i="1"/>
  <c r="H185" i="1"/>
  <c r="G185" i="1"/>
  <c r="F185" i="1"/>
  <c r="D185" i="1"/>
  <c r="H184" i="1"/>
  <c r="G184" i="1"/>
  <c r="F184" i="1"/>
  <c r="D184" i="1"/>
  <c r="H183" i="1"/>
  <c r="G183" i="1"/>
  <c r="F183" i="1"/>
  <c r="D183" i="1"/>
  <c r="H182" i="1"/>
  <c r="G182" i="1"/>
  <c r="F182" i="1"/>
  <c r="D182" i="1"/>
  <c r="H181" i="1"/>
  <c r="G181" i="1"/>
  <c r="F181" i="1"/>
  <c r="D181" i="1"/>
  <c r="H180" i="1"/>
  <c r="G180" i="1"/>
  <c r="F180" i="1"/>
  <c r="D180" i="1"/>
  <c r="H179" i="1"/>
  <c r="G179" i="1"/>
  <c r="F179" i="1"/>
  <c r="D179" i="1"/>
  <c r="H178" i="1"/>
  <c r="G178" i="1"/>
  <c r="F178" i="1"/>
  <c r="D178" i="1"/>
  <c r="H177" i="1"/>
  <c r="G177" i="1"/>
  <c r="F177" i="1"/>
  <c r="D177" i="1"/>
  <c r="H176" i="1"/>
  <c r="G176" i="1"/>
  <c r="F176" i="1"/>
  <c r="D176" i="1"/>
  <c r="H175" i="1"/>
  <c r="G175" i="1"/>
  <c r="F175" i="1"/>
  <c r="D175" i="1"/>
  <c r="H174" i="1"/>
  <c r="G174" i="1"/>
  <c r="F174" i="1"/>
  <c r="D174" i="1"/>
  <c r="H173" i="1"/>
  <c r="G173" i="1"/>
  <c r="F173" i="1"/>
  <c r="D173" i="1"/>
  <c r="H172" i="1"/>
  <c r="G172" i="1"/>
  <c r="F172" i="1"/>
  <c r="D172" i="1"/>
  <c r="H171" i="1"/>
  <c r="G171" i="1"/>
  <c r="F171" i="1"/>
  <c r="D171" i="1"/>
  <c r="H170" i="1"/>
  <c r="G170" i="1"/>
  <c r="F170" i="1"/>
  <c r="D170" i="1"/>
  <c r="H169" i="1"/>
  <c r="G169" i="1"/>
  <c r="F169" i="1"/>
  <c r="D169" i="1"/>
  <c r="H168" i="1"/>
  <c r="G168" i="1"/>
  <c r="F168" i="1"/>
  <c r="D168" i="1"/>
  <c r="H167" i="1"/>
  <c r="G167" i="1"/>
  <c r="F167" i="1"/>
  <c r="D167" i="1"/>
  <c r="H166" i="1"/>
  <c r="G166" i="1"/>
  <c r="F166" i="1"/>
  <c r="D166" i="1"/>
  <c r="H165" i="1"/>
  <c r="G165" i="1"/>
  <c r="F165" i="1"/>
  <c r="D165" i="1"/>
  <c r="H164" i="1"/>
  <c r="G164" i="1"/>
  <c r="F164" i="1"/>
  <c r="D164" i="1"/>
  <c r="H163" i="1"/>
  <c r="G163" i="1"/>
  <c r="F163" i="1"/>
  <c r="D163" i="1"/>
  <c r="H162" i="1"/>
  <c r="G162" i="1"/>
  <c r="F162" i="1"/>
  <c r="D162" i="1"/>
  <c r="H161" i="1"/>
  <c r="G161" i="1"/>
  <c r="F161" i="1"/>
  <c r="D161" i="1"/>
  <c r="H160" i="1"/>
  <c r="G160" i="1"/>
  <c r="F160" i="1"/>
  <c r="D160" i="1"/>
  <c r="H159" i="1"/>
  <c r="G159" i="1"/>
  <c r="F159" i="1"/>
  <c r="D159" i="1"/>
  <c r="H158" i="1"/>
  <c r="G158" i="1"/>
  <c r="F158" i="1"/>
  <c r="D158" i="1"/>
  <c r="H157" i="1"/>
  <c r="G157" i="1"/>
  <c r="F157" i="1"/>
  <c r="D157" i="1"/>
  <c r="H156" i="1"/>
  <c r="G156" i="1"/>
  <c r="F156" i="1"/>
  <c r="D156" i="1"/>
  <c r="H155" i="1"/>
  <c r="G155" i="1"/>
  <c r="F155" i="1"/>
  <c r="D155" i="1"/>
  <c r="H154" i="1"/>
  <c r="G154" i="1"/>
  <c r="F154" i="1"/>
  <c r="D154" i="1"/>
  <c r="H153" i="1"/>
  <c r="G153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H137" i="1"/>
  <c r="G137" i="1"/>
  <c r="F137" i="1"/>
  <c r="D137" i="1"/>
  <c r="H136" i="1"/>
  <c r="G136" i="1"/>
  <c r="F136" i="1"/>
  <c r="D136" i="1"/>
  <c r="H135" i="1"/>
  <c r="G135" i="1"/>
  <c r="F135" i="1"/>
  <c r="D135" i="1"/>
  <c r="H134" i="1"/>
  <c r="G134" i="1"/>
  <c r="F134" i="1"/>
  <c r="D134" i="1"/>
  <c r="H133" i="1"/>
  <c r="G133" i="1"/>
  <c r="F133" i="1"/>
  <c r="D133" i="1"/>
  <c r="H132" i="1"/>
  <c r="G132" i="1"/>
  <c r="F132" i="1"/>
  <c r="D132" i="1"/>
  <c r="H131" i="1"/>
  <c r="G131" i="1"/>
  <c r="F131" i="1"/>
  <c r="D131" i="1"/>
  <c r="H130" i="1"/>
  <c r="G130" i="1"/>
  <c r="F130" i="1"/>
  <c r="D130" i="1"/>
  <c r="H129" i="1"/>
  <c r="G129" i="1"/>
  <c r="F129" i="1"/>
  <c r="D129" i="1"/>
  <c r="H128" i="1"/>
  <c r="G128" i="1"/>
  <c r="F128" i="1"/>
  <c r="D128" i="1"/>
  <c r="H127" i="1"/>
  <c r="G127" i="1"/>
  <c r="F127" i="1"/>
  <c r="D127" i="1"/>
  <c r="H126" i="1"/>
  <c r="G126" i="1"/>
  <c r="F126" i="1"/>
  <c r="D126" i="1"/>
  <c r="H125" i="1"/>
  <c r="G125" i="1"/>
  <c r="F125" i="1"/>
  <c r="D125" i="1"/>
  <c r="H124" i="1"/>
  <c r="G124" i="1"/>
  <c r="F124" i="1"/>
  <c r="D124" i="1"/>
  <c r="H123" i="1"/>
  <c r="G123" i="1"/>
  <c r="F123" i="1"/>
  <c r="D123" i="1"/>
  <c r="H122" i="1"/>
  <c r="G122" i="1"/>
  <c r="F122" i="1"/>
  <c r="D122" i="1"/>
  <c r="H121" i="1"/>
  <c r="G121" i="1"/>
  <c r="F121" i="1"/>
  <c r="D121" i="1"/>
  <c r="H120" i="1"/>
  <c r="G120" i="1"/>
  <c r="F120" i="1"/>
  <c r="D120" i="1"/>
  <c r="H119" i="1"/>
  <c r="G119" i="1"/>
  <c r="F119" i="1"/>
  <c r="D119" i="1"/>
  <c r="H118" i="1"/>
  <c r="G118" i="1"/>
  <c r="F118" i="1"/>
  <c r="D118" i="1"/>
  <c r="H117" i="1"/>
  <c r="G117" i="1"/>
  <c r="F117" i="1"/>
  <c r="D117" i="1"/>
  <c r="H116" i="1"/>
  <c r="G116" i="1"/>
  <c r="F116" i="1"/>
  <c r="D116" i="1"/>
  <c r="H115" i="1"/>
  <c r="G115" i="1"/>
  <c r="F115" i="1"/>
  <c r="D115" i="1"/>
  <c r="H114" i="1"/>
  <c r="G114" i="1"/>
  <c r="F114" i="1"/>
  <c r="D114" i="1"/>
  <c r="H113" i="1"/>
  <c r="G113" i="1"/>
  <c r="F113" i="1"/>
  <c r="D113" i="1"/>
  <c r="H112" i="1"/>
  <c r="G112" i="1"/>
  <c r="F112" i="1"/>
  <c r="D112" i="1"/>
  <c r="H111" i="1"/>
  <c r="G111" i="1"/>
  <c r="F111" i="1"/>
  <c r="D111" i="1"/>
  <c r="H110" i="1"/>
  <c r="G110" i="1"/>
  <c r="F110" i="1"/>
  <c r="D110" i="1"/>
  <c r="H109" i="1"/>
  <c r="G109" i="1"/>
  <c r="F109" i="1"/>
  <c r="D109" i="1"/>
  <c r="H108" i="1"/>
  <c r="G108" i="1"/>
  <c r="F108" i="1"/>
  <c r="D108" i="1"/>
  <c r="H107" i="1"/>
  <c r="G107" i="1"/>
  <c r="F107" i="1"/>
  <c r="D107" i="1"/>
  <c r="H106" i="1"/>
  <c r="G106" i="1"/>
  <c r="F106" i="1"/>
  <c r="D106" i="1"/>
  <c r="H105" i="1"/>
  <c r="G105" i="1"/>
  <c r="F105" i="1"/>
  <c r="D105" i="1"/>
  <c r="H104" i="1"/>
  <c r="G104" i="1"/>
  <c r="F104" i="1"/>
  <c r="D104" i="1"/>
  <c r="H103" i="1"/>
  <c r="G103" i="1"/>
  <c r="F103" i="1"/>
  <c r="D103" i="1"/>
  <c r="H102" i="1"/>
  <c r="G102" i="1"/>
  <c r="F102" i="1"/>
  <c r="D102" i="1"/>
  <c r="H101" i="1"/>
  <c r="G101" i="1"/>
  <c r="F101" i="1"/>
  <c r="D101" i="1"/>
  <c r="H100" i="1"/>
  <c r="G100" i="1"/>
  <c r="F100" i="1"/>
  <c r="D100" i="1"/>
  <c r="H99" i="1"/>
  <c r="G99" i="1"/>
  <c r="F99" i="1"/>
  <c r="D99" i="1"/>
  <c r="H98" i="1"/>
  <c r="G98" i="1"/>
  <c r="F98" i="1"/>
  <c r="D98" i="1"/>
  <c r="H97" i="1"/>
  <c r="G97" i="1"/>
  <c r="F97" i="1"/>
  <c r="D97" i="1"/>
  <c r="H96" i="1"/>
  <c r="G96" i="1"/>
  <c r="F96" i="1"/>
  <c r="D96" i="1"/>
  <c r="H95" i="1"/>
  <c r="G95" i="1"/>
  <c r="F95" i="1"/>
  <c r="D95" i="1"/>
  <c r="H94" i="1"/>
  <c r="G94" i="1"/>
  <c r="F94" i="1"/>
  <c r="H93" i="1"/>
  <c r="G93" i="1"/>
  <c r="F93" i="1"/>
  <c r="F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D19" i="1"/>
  <c r="D18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F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G353" i="1" l="1"/>
  <c r="G354" i="1" s="1"/>
  <c r="F353" i="1"/>
  <c r="F354" i="1" s="1"/>
  <c r="H353" i="1"/>
  <c r="H354" i="1" s="1"/>
  <c r="K115" i="1"/>
  <c r="K131" i="1"/>
  <c r="K163" i="1"/>
  <c r="L230" i="1"/>
  <c r="K232" i="1"/>
  <c r="L234" i="1"/>
  <c r="K236" i="1"/>
  <c r="L238" i="1"/>
  <c r="K240" i="1"/>
  <c r="L242" i="1"/>
  <c r="L113" i="1"/>
  <c r="L129" i="1"/>
  <c r="L161" i="1"/>
  <c r="L117" i="1"/>
  <c r="K119" i="1"/>
  <c r="L133" i="1"/>
  <c r="K135" i="1"/>
  <c r="L165" i="1"/>
  <c r="K167" i="1"/>
  <c r="L121" i="1"/>
  <c r="L137" i="1"/>
  <c r="K155" i="1"/>
  <c r="L109" i="1"/>
  <c r="K111" i="1"/>
  <c r="L125" i="1"/>
  <c r="K127" i="1"/>
  <c r="L157" i="1"/>
  <c r="K159" i="1"/>
  <c r="L110" i="1"/>
  <c r="K112" i="1"/>
  <c r="L114" i="1"/>
  <c r="K116" i="1"/>
  <c r="L118" i="1"/>
  <c r="K120" i="1"/>
  <c r="L122" i="1"/>
  <c r="K124" i="1"/>
  <c r="L126" i="1"/>
  <c r="K128" i="1"/>
  <c r="L130" i="1"/>
  <c r="K132" i="1"/>
  <c r="L134" i="1"/>
  <c r="K136" i="1"/>
  <c r="L154" i="1"/>
  <c r="K156" i="1"/>
  <c r="L158" i="1"/>
  <c r="K160" i="1"/>
  <c r="L162" i="1"/>
  <c r="K164" i="1"/>
  <c r="L166" i="1"/>
  <c r="K229" i="1"/>
  <c r="L231" i="1"/>
  <c r="K233" i="1"/>
  <c r="L235" i="1"/>
  <c r="K237" i="1"/>
  <c r="L239" i="1"/>
  <c r="K241" i="1"/>
  <c r="K109" i="1"/>
  <c r="L111" i="1"/>
  <c r="K113" i="1"/>
  <c r="L115" i="1"/>
  <c r="K117" i="1"/>
  <c r="L119" i="1"/>
  <c r="K121" i="1"/>
  <c r="K125" i="1"/>
  <c r="L127" i="1"/>
  <c r="K129" i="1"/>
  <c r="L131" i="1"/>
  <c r="K133" i="1"/>
  <c r="L135" i="1"/>
  <c r="K137" i="1"/>
  <c r="L155" i="1"/>
  <c r="K157" i="1"/>
  <c r="L159" i="1"/>
  <c r="K161" i="1"/>
  <c r="L163" i="1"/>
  <c r="K165" i="1"/>
  <c r="L167" i="1"/>
  <c r="K230" i="1"/>
  <c r="L232" i="1"/>
  <c r="K234" i="1"/>
  <c r="L236" i="1"/>
  <c r="K238" i="1"/>
  <c r="L240" i="1"/>
  <c r="K242" i="1"/>
  <c r="K110" i="1"/>
  <c r="L112" i="1"/>
  <c r="K114" i="1"/>
  <c r="L116" i="1"/>
  <c r="K118" i="1"/>
  <c r="L120" i="1"/>
  <c r="K122" i="1"/>
  <c r="L124" i="1"/>
  <c r="K126" i="1"/>
  <c r="L128" i="1"/>
  <c r="K130" i="1"/>
  <c r="L132" i="1"/>
  <c r="K134" i="1"/>
  <c r="L136" i="1"/>
  <c r="K154" i="1"/>
  <c r="L156" i="1"/>
  <c r="K158" i="1"/>
  <c r="L160" i="1"/>
  <c r="K162" i="1"/>
  <c r="L164" i="1"/>
  <c r="K166" i="1"/>
  <c r="L229" i="1"/>
  <c r="K231" i="1"/>
  <c r="L233" i="1"/>
  <c r="K235" i="1"/>
  <c r="L237" i="1"/>
  <c r="K239" i="1"/>
  <c r="L241" i="1"/>
  <c r="E35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53" i="1" l="1"/>
  <c r="D354" i="1" s="1"/>
</calcChain>
</file>

<file path=xl/sharedStrings.xml><?xml version="1.0" encoding="utf-8"?>
<sst xmlns="http://schemas.openxmlformats.org/spreadsheetml/2006/main" count="532" uniqueCount="428">
  <si>
    <t>Beijing</t>
  </si>
  <si>
    <t>Tianjin</t>
  </si>
  <si>
    <t>Hebei</t>
  </si>
  <si>
    <t>Shanxi</t>
  </si>
  <si>
    <t>Inner Mongolia</t>
  </si>
  <si>
    <t>Liaoning</t>
  </si>
  <si>
    <t>Jilin</t>
  </si>
  <si>
    <t>Heilongjiang</t>
  </si>
  <si>
    <t>Shanghai</t>
  </si>
  <si>
    <t>Jiangsu</t>
  </si>
  <si>
    <t>Zhejiang</t>
  </si>
  <si>
    <t>Anhui</t>
  </si>
  <si>
    <t>Fujian</t>
  </si>
  <si>
    <t>Jiangxi</t>
  </si>
  <si>
    <t>Henan</t>
  </si>
  <si>
    <t>Hubei</t>
  </si>
  <si>
    <t>Hunan</t>
  </si>
  <si>
    <t>Guangdong</t>
  </si>
  <si>
    <t>Guangxi</t>
  </si>
  <si>
    <t>Hainan</t>
  </si>
  <si>
    <t>Chongqing</t>
  </si>
  <si>
    <t>Sichuan</t>
  </si>
  <si>
    <t>Guizhou</t>
  </si>
  <si>
    <t>Yunnan</t>
  </si>
  <si>
    <t>Tibet</t>
  </si>
  <si>
    <t>Shaanxi</t>
  </si>
  <si>
    <t>Gansu</t>
  </si>
  <si>
    <t>Qinghai</t>
  </si>
  <si>
    <t>Ningxia</t>
  </si>
  <si>
    <t>Xinjiang</t>
  </si>
  <si>
    <r>
      <rPr>
        <sz val="11"/>
        <rFont val="ＭＳ Ｐゴシック"/>
        <family val="3"/>
        <charset val="128"/>
      </rPr>
      <t>北京市</t>
    </r>
  </si>
  <si>
    <r>
      <rPr>
        <sz val="11"/>
        <rFont val="ＭＳ Ｐゴシック"/>
        <family val="3"/>
        <charset val="128"/>
      </rPr>
      <t>天津市</t>
    </r>
  </si>
  <si>
    <r>
      <rPr>
        <sz val="11"/>
        <rFont val="ＭＳ Ｐゴシック"/>
        <family val="3"/>
        <charset val="128"/>
      </rPr>
      <t>河北省</t>
    </r>
  </si>
  <si>
    <r>
      <rPr>
        <sz val="11"/>
        <rFont val="ＭＳ Ｐゴシック"/>
        <family val="3"/>
        <charset val="128"/>
      </rPr>
      <t>山西省</t>
    </r>
  </si>
  <si>
    <r>
      <rPr>
        <sz val="11"/>
        <rFont val="ＭＳ Ｐゴシック"/>
        <family val="3"/>
        <charset val="128"/>
      </rPr>
      <t>内蒙古自治区</t>
    </r>
  </si>
  <si>
    <r>
      <rPr>
        <sz val="11"/>
        <rFont val="ＭＳ Ｐゴシック"/>
        <family val="3"/>
        <charset val="128"/>
      </rPr>
      <t>辽宁省</t>
    </r>
  </si>
  <si>
    <r>
      <rPr>
        <sz val="11"/>
        <rFont val="ＭＳ Ｐゴシック"/>
        <family val="3"/>
        <charset val="128"/>
      </rPr>
      <t>吉林省</t>
    </r>
  </si>
  <si>
    <r>
      <rPr>
        <sz val="11"/>
        <rFont val="ＭＳ Ｐゴシック"/>
        <family val="3"/>
        <charset val="128"/>
      </rPr>
      <t>上海市</t>
    </r>
  </si>
  <si>
    <r>
      <rPr>
        <sz val="11"/>
        <rFont val="ＭＳ Ｐゴシック"/>
        <family val="3"/>
        <charset val="128"/>
      </rPr>
      <t>江苏省</t>
    </r>
  </si>
  <si>
    <r>
      <rPr>
        <sz val="11"/>
        <rFont val="ＭＳ Ｐゴシック"/>
        <family val="3"/>
        <charset val="128"/>
      </rPr>
      <t>浙江省</t>
    </r>
  </si>
  <si>
    <r>
      <rPr>
        <sz val="11"/>
        <rFont val="ＭＳ Ｐゴシック"/>
        <family val="3"/>
        <charset val="128"/>
      </rPr>
      <t>安徽省</t>
    </r>
  </si>
  <si>
    <r>
      <rPr>
        <sz val="11"/>
        <rFont val="ＭＳ Ｐゴシック"/>
        <family val="3"/>
        <charset val="128"/>
      </rPr>
      <t>江西省</t>
    </r>
  </si>
  <si>
    <r>
      <rPr>
        <sz val="11"/>
        <rFont val="ＭＳ Ｐゴシック"/>
        <family val="3"/>
        <charset val="128"/>
      </rPr>
      <t>山东省</t>
    </r>
  </si>
  <si>
    <r>
      <rPr>
        <sz val="11"/>
        <rFont val="ＭＳ Ｐゴシック"/>
        <family val="3"/>
        <charset val="128"/>
      </rPr>
      <t>湖北省</t>
    </r>
  </si>
  <si>
    <r>
      <rPr>
        <sz val="11"/>
        <rFont val="ＭＳ Ｐゴシック"/>
        <family val="3"/>
        <charset val="128"/>
      </rPr>
      <t>湖南省</t>
    </r>
  </si>
  <si>
    <r>
      <rPr>
        <sz val="11"/>
        <rFont val="ＭＳ Ｐゴシック"/>
        <family val="3"/>
        <charset val="128"/>
      </rPr>
      <t>广东省</t>
    </r>
  </si>
  <si>
    <r>
      <rPr>
        <sz val="11"/>
        <rFont val="ＭＳ Ｐゴシック"/>
        <family val="3"/>
        <charset val="128"/>
      </rPr>
      <t>海南省</t>
    </r>
    <phoneticPr fontId="4"/>
  </si>
  <si>
    <r>
      <rPr>
        <sz val="11"/>
        <rFont val="ＭＳ Ｐゴシック"/>
        <family val="3"/>
        <charset val="128"/>
      </rPr>
      <t>重庆市</t>
    </r>
  </si>
  <si>
    <r>
      <rPr>
        <sz val="11"/>
        <rFont val="ＭＳ Ｐゴシック"/>
        <family val="3"/>
        <charset val="128"/>
      </rPr>
      <t>四川省</t>
    </r>
  </si>
  <si>
    <r>
      <rPr>
        <sz val="11"/>
        <rFont val="ＭＳ Ｐゴシック"/>
        <family val="3"/>
        <charset val="128"/>
      </rPr>
      <t>甘肃省</t>
    </r>
  </si>
  <si>
    <r>
      <rPr>
        <sz val="11"/>
        <rFont val="ＭＳ Ｐゴシック"/>
        <family val="3"/>
        <charset val="128"/>
      </rPr>
      <t>宁夏回族自治区</t>
    </r>
  </si>
  <si>
    <r>
      <rPr>
        <sz val="11"/>
        <rFont val="ＭＳ Ｐゴシック"/>
        <family val="3"/>
        <charset val="128"/>
      </rPr>
      <t>新疆维吾尔自治区</t>
    </r>
  </si>
  <si>
    <t>fdi</t>
    <phoneticPr fontId="4"/>
  </si>
  <si>
    <t>ext</t>
    <phoneticPr fontId="4"/>
  </si>
  <si>
    <t>gdp</t>
    <phoneticPr fontId="4"/>
  </si>
  <si>
    <t xml:space="preserve">100 mil.$ </t>
    <phoneticPr fontId="4"/>
  </si>
  <si>
    <t xml:space="preserve">100 mil. </t>
    <phoneticPr fontId="4"/>
  </si>
  <si>
    <t>fce</t>
    <phoneticPr fontId="4"/>
  </si>
  <si>
    <t>gcf</t>
    <phoneticPr fontId="4"/>
  </si>
  <si>
    <t>exr</t>
    <phoneticPr fontId="4"/>
  </si>
  <si>
    <t>全国</t>
    <rPh sb="0" eb="2">
      <t>ゼンコク</t>
    </rPh>
    <phoneticPr fontId="4"/>
  </si>
  <si>
    <t>mil.</t>
    <phoneticPr fontId="4"/>
  </si>
  <si>
    <t>FDI</t>
    <phoneticPr fontId="4"/>
  </si>
  <si>
    <t>Shanghai</t>
    <phoneticPr fontId="4"/>
  </si>
  <si>
    <t>Level</t>
    <phoneticPr fontId="4"/>
  </si>
  <si>
    <t>First Difference</t>
    <phoneticPr fontId="4"/>
  </si>
  <si>
    <t>◯</t>
    <phoneticPr fontId="4"/>
  </si>
  <si>
    <t>Number</t>
    <phoneticPr fontId="4"/>
  </si>
  <si>
    <t>Coverage in GDP (%)</t>
    <phoneticPr fontId="4"/>
  </si>
  <si>
    <t>22 / 31</t>
    <phoneticPr fontId="4"/>
  </si>
  <si>
    <t>Unit Root Test (Levin, Lin &amp; Chu Test)</t>
    <phoneticPr fontId="10"/>
  </si>
  <si>
    <t>Cointegration Test</t>
    <phoneticPr fontId="10"/>
  </si>
  <si>
    <t>Panel PP</t>
    <phoneticPr fontId="4"/>
  </si>
  <si>
    <t>Panel ADF</t>
    <phoneticPr fontId="4"/>
  </si>
  <si>
    <t>fdi</t>
    <phoneticPr fontId="10"/>
  </si>
  <si>
    <t>ext</t>
    <phoneticPr fontId="10"/>
  </si>
  <si>
    <t>fce</t>
    <phoneticPr fontId="4"/>
  </si>
  <si>
    <t>1000 $</t>
    <phoneticPr fontId="4"/>
  </si>
  <si>
    <t>emp</t>
    <phoneticPr fontId="4"/>
  </si>
  <si>
    <t>[Demand Model]</t>
    <phoneticPr fontId="4"/>
  </si>
  <si>
    <t>[Supply Model]</t>
    <phoneticPr fontId="4"/>
  </si>
  <si>
    <t>emp</t>
    <phoneticPr fontId="10"/>
  </si>
  <si>
    <t>[Bilateral Model]</t>
    <phoneticPr fontId="4"/>
  </si>
  <si>
    <t>-3.30 ***</t>
    <phoneticPr fontId="10"/>
  </si>
  <si>
    <t>-4.85 ***</t>
    <phoneticPr fontId="10"/>
  </si>
  <si>
    <t>8.03</t>
    <phoneticPr fontId="10"/>
  </si>
  <si>
    <t>-6.44 ***</t>
    <phoneticPr fontId="10"/>
  </si>
  <si>
    <t>7.78</t>
    <phoneticPr fontId="10"/>
  </si>
  <si>
    <t>-4.16 ***</t>
    <phoneticPr fontId="10"/>
  </si>
  <si>
    <t>14.31</t>
    <phoneticPr fontId="4"/>
  </si>
  <si>
    <t>-1.96 **</t>
    <phoneticPr fontId="4"/>
  </si>
  <si>
    <t>-0.01</t>
    <phoneticPr fontId="4"/>
  </si>
  <si>
    <t>-2.31 **</t>
    <phoneticPr fontId="4"/>
  </si>
  <si>
    <t>1.08</t>
    <phoneticPr fontId="4"/>
  </si>
  <si>
    <t>-9.44 ***</t>
    <phoneticPr fontId="4"/>
  </si>
  <si>
    <t>-4.71 ***</t>
    <phoneticPr fontId="10"/>
  </si>
  <si>
    <t>-4.10 ***</t>
    <phoneticPr fontId="10"/>
  </si>
  <si>
    <t>12.76</t>
    <phoneticPr fontId="10"/>
  </si>
  <si>
    <t>-1.28 *</t>
    <phoneticPr fontId="10"/>
  </si>
  <si>
    <t>-5.18 ***</t>
    <phoneticPr fontId="4"/>
  </si>
  <si>
    <t>-5.38 ***</t>
    <phoneticPr fontId="4"/>
  </si>
  <si>
    <t>Null Hypothesis</t>
  </si>
  <si>
    <t>Lags</t>
  </si>
  <si>
    <t>Chi-sq</t>
  </si>
  <si>
    <t>C</t>
    <phoneticPr fontId="4"/>
  </si>
  <si>
    <t>adj. R^2</t>
    <phoneticPr fontId="10"/>
  </si>
  <si>
    <t>25.26 ***</t>
    <phoneticPr fontId="4"/>
  </si>
  <si>
    <t>0.06</t>
    <phoneticPr fontId="4"/>
  </si>
  <si>
    <t>0.08</t>
    <phoneticPr fontId="4"/>
  </si>
  <si>
    <t>12.55 ***</t>
    <phoneticPr fontId="4"/>
  </si>
  <si>
    <t>16.04 ***</t>
    <phoneticPr fontId="4"/>
  </si>
  <si>
    <t>1.30</t>
    <phoneticPr fontId="4"/>
  </si>
  <si>
    <t>4.17 **</t>
    <phoneticPr fontId="4"/>
  </si>
  <si>
    <t>0.04</t>
    <phoneticPr fontId="4"/>
  </si>
  <si>
    <t>8.31 ***</t>
    <phoneticPr fontId="4"/>
  </si>
  <si>
    <t>6.90 ***</t>
    <phoneticPr fontId="4"/>
  </si>
  <si>
    <t>0.11</t>
    <phoneticPr fontId="4"/>
  </si>
  <si>
    <t>fdi</t>
    <phoneticPr fontId="10"/>
  </si>
  <si>
    <t>1.005 ***</t>
    <phoneticPr fontId="10"/>
  </si>
  <si>
    <t>[48.573]</t>
    <phoneticPr fontId="10"/>
  </si>
  <si>
    <t>[0.249]</t>
    <phoneticPr fontId="10"/>
  </si>
  <si>
    <t>[4.542]</t>
    <phoneticPr fontId="10"/>
  </si>
  <si>
    <t>576.084 ***</t>
    <phoneticPr fontId="4"/>
  </si>
  <si>
    <t>1.181 ***</t>
    <phoneticPr fontId="10"/>
  </si>
  <si>
    <t>[5.026]</t>
    <phoneticPr fontId="10"/>
  </si>
  <si>
    <t>1.067 ***</t>
    <phoneticPr fontId="10"/>
  </si>
  <si>
    <t>[132.698]</t>
    <phoneticPr fontId="10"/>
  </si>
  <si>
    <t>8,971.230 ***</t>
    <phoneticPr fontId="4"/>
  </si>
  <si>
    <t>[6.230]</t>
    <phoneticPr fontId="10"/>
  </si>
  <si>
    <t>fce</t>
    <phoneticPr fontId="4"/>
  </si>
  <si>
    <t>gcf</t>
    <phoneticPr fontId="4"/>
  </si>
  <si>
    <t>ext</t>
    <phoneticPr fontId="4"/>
  </si>
  <si>
    <t>0.996 ***</t>
    <phoneticPr fontId="10"/>
  </si>
  <si>
    <t>[43.632]</t>
    <phoneticPr fontId="10"/>
  </si>
  <si>
    <t>[0.297]</t>
    <phoneticPr fontId="4"/>
  </si>
  <si>
    <t>[-0.020]</t>
    <phoneticPr fontId="4"/>
  </si>
  <si>
    <t>[-0.577]</t>
    <phoneticPr fontId="4"/>
  </si>
  <si>
    <t>[0.362]</t>
    <phoneticPr fontId="10"/>
  </si>
  <si>
    <t>634.193 ***</t>
    <phoneticPr fontId="4"/>
  </si>
  <si>
    <t>[146.514]</t>
    <phoneticPr fontId="10"/>
  </si>
  <si>
    <t>0.878 ***</t>
    <phoneticPr fontId="10"/>
  </si>
  <si>
    <t>[3.542]</t>
    <phoneticPr fontId="10"/>
  </si>
  <si>
    <t>1.389 ***</t>
    <phoneticPr fontId="4"/>
  </si>
  <si>
    <t>[17.988]</t>
    <phoneticPr fontId="4"/>
  </si>
  <si>
    <t>-0.000</t>
    <phoneticPr fontId="4"/>
  </si>
  <si>
    <t>0.000</t>
    <phoneticPr fontId="4"/>
  </si>
  <si>
    <t>-0.511 ***</t>
    <phoneticPr fontId="4"/>
  </si>
  <si>
    <t>[-5.144]</t>
    <phoneticPr fontId="4"/>
  </si>
  <si>
    <t>-0.191 **</t>
    <phoneticPr fontId="4"/>
  </si>
  <si>
    <t>[-2.494]</t>
    <phoneticPr fontId="4"/>
  </si>
  <si>
    <t>0.023</t>
    <phoneticPr fontId="10"/>
  </si>
  <si>
    <t>[0.928]</t>
    <phoneticPr fontId="10"/>
  </si>
  <si>
    <t>12,788.55 ***</t>
    <phoneticPr fontId="4"/>
  </si>
  <si>
    <t>[8.040]</t>
    <phoneticPr fontId="10"/>
  </si>
  <si>
    <t>0.413 ***</t>
    <phoneticPr fontId="4"/>
  </si>
  <si>
    <t>[4.005]</t>
    <phoneticPr fontId="4"/>
  </si>
  <si>
    <t>0.184</t>
    <phoneticPr fontId="4"/>
  </si>
  <si>
    <t>[1.141]</t>
    <phoneticPr fontId="4"/>
  </si>
  <si>
    <t>0.410 **</t>
    <phoneticPr fontId="4"/>
  </si>
  <si>
    <t>[2.043]</t>
    <phoneticPr fontId="4"/>
  </si>
  <si>
    <t>0.161 ***</t>
    <phoneticPr fontId="4"/>
  </si>
  <si>
    <t>[5.035]</t>
    <phoneticPr fontId="4"/>
  </si>
  <si>
    <t>0.235 ***</t>
    <phoneticPr fontId="4"/>
  </si>
  <si>
    <t>[4.698]</t>
    <phoneticPr fontId="4"/>
  </si>
  <si>
    <t>0.074</t>
    <phoneticPr fontId="4"/>
  </si>
  <si>
    <t>[1.194]</t>
    <phoneticPr fontId="4"/>
  </si>
  <si>
    <t>0.859 ***</t>
    <phoneticPr fontId="4"/>
  </si>
  <si>
    <t>[20.774]</t>
    <phoneticPr fontId="4"/>
  </si>
  <si>
    <t>-0.380 ***</t>
    <phoneticPr fontId="4"/>
  </si>
  <si>
    <t>[-5.874]</t>
    <phoneticPr fontId="4"/>
  </si>
  <si>
    <t>-0.184 **</t>
    <phoneticPr fontId="4"/>
  </si>
  <si>
    <t>[-2.290]</t>
    <phoneticPr fontId="4"/>
  </si>
  <si>
    <t>-0.115 ***</t>
    <phoneticPr fontId="4"/>
  </si>
  <si>
    <t>[-3.620]</t>
    <phoneticPr fontId="4"/>
  </si>
  <si>
    <t>0.933 ***</t>
    <phoneticPr fontId="4"/>
  </si>
  <si>
    <t>[18.661]</t>
    <phoneticPr fontId="4"/>
  </si>
  <si>
    <t>-0.038</t>
    <phoneticPr fontId="4"/>
  </si>
  <si>
    <t>[-0.620]</t>
    <phoneticPr fontId="4"/>
  </si>
  <si>
    <t>0.001</t>
    <phoneticPr fontId="4"/>
  </si>
  <si>
    <t>[0.102]</t>
    <phoneticPr fontId="4"/>
  </si>
  <si>
    <t>0.011</t>
    <phoneticPr fontId="4"/>
  </si>
  <si>
    <t>[0.679]</t>
    <phoneticPr fontId="4"/>
  </si>
  <si>
    <t>1.090 ***</t>
    <phoneticPr fontId="4"/>
  </si>
  <si>
    <t>[52.196]</t>
    <phoneticPr fontId="4"/>
  </si>
  <si>
    <t>4,263.734 ***</t>
    <phoneticPr fontId="4"/>
  </si>
  <si>
    <t>[6.443]</t>
    <phoneticPr fontId="4"/>
  </si>
  <si>
    <t>9,709.769 ***</t>
    <phoneticPr fontId="4"/>
  </si>
  <si>
    <t>[9.388]</t>
    <phoneticPr fontId="4"/>
  </si>
  <si>
    <t>5,073.166 ***</t>
    <phoneticPr fontId="4"/>
  </si>
  <si>
    <t>[3.936]</t>
    <phoneticPr fontId="4"/>
  </si>
  <si>
    <t>0.995</t>
    <phoneticPr fontId="4"/>
  </si>
  <si>
    <t>0.990</t>
    <phoneticPr fontId="4"/>
  </si>
  <si>
    <t>0.986</t>
    <phoneticPr fontId="4"/>
  </si>
  <si>
    <t>gcf</t>
    <phoneticPr fontId="4"/>
  </si>
  <si>
    <t>emp</t>
    <phoneticPr fontId="4"/>
  </si>
  <si>
    <t>0.974 ***</t>
    <phoneticPr fontId="10"/>
  </si>
  <si>
    <t>[38.373]</t>
    <phoneticPr fontId="10"/>
  </si>
  <si>
    <t>0.832 ***</t>
    <phoneticPr fontId="10"/>
  </si>
  <si>
    <t>[2.883]</t>
    <phoneticPr fontId="10"/>
  </si>
  <si>
    <t>0.502 ***</t>
    <phoneticPr fontId="4"/>
  </si>
  <si>
    <t>[2.628]</t>
    <phoneticPr fontId="4"/>
  </si>
  <si>
    <t>0.002</t>
    <phoneticPr fontId="4"/>
  </si>
  <si>
    <t>[0.333]</t>
    <phoneticPr fontId="4"/>
  </si>
  <si>
    <t>0.000</t>
    <phoneticPr fontId="4"/>
  </si>
  <si>
    <t>[0.209]</t>
    <phoneticPr fontId="4"/>
  </si>
  <si>
    <t>1.045 ***</t>
    <phoneticPr fontId="4"/>
  </si>
  <si>
    <t>[37.166]</t>
    <phoneticPr fontId="4"/>
  </si>
  <si>
    <t>0.010</t>
    <phoneticPr fontId="4"/>
  </si>
  <si>
    <t>[0.549]</t>
    <phoneticPr fontId="4"/>
  </si>
  <si>
    <t>0.001 ***</t>
    <phoneticPr fontId="4"/>
  </si>
  <si>
    <t>[3.022]</t>
    <phoneticPr fontId="4"/>
  </si>
  <si>
    <t>-0.002</t>
    <phoneticPr fontId="4"/>
  </si>
  <si>
    <t>[-0.645]</t>
    <phoneticPr fontId="4"/>
  </si>
  <si>
    <t>0.017</t>
    <phoneticPr fontId="4"/>
  </si>
  <si>
    <t>[0.368]</t>
    <phoneticPr fontId="4"/>
  </si>
  <si>
    <t>1.056 ***</t>
    <phoneticPr fontId="4"/>
  </si>
  <si>
    <t>[34.232]</t>
    <phoneticPr fontId="4"/>
  </si>
  <si>
    <t>-0.003 ***</t>
    <phoneticPr fontId="4"/>
  </si>
  <si>
    <t>[-2.782]</t>
    <phoneticPr fontId="4"/>
  </si>
  <si>
    <t>0.126 *</t>
    <phoneticPr fontId="4"/>
  </si>
  <si>
    <t>[1.777]</t>
    <phoneticPr fontId="4"/>
  </si>
  <si>
    <t>1.620 **</t>
    <phoneticPr fontId="4"/>
  </si>
  <si>
    <t>[2.005]</t>
    <phoneticPr fontId="4"/>
  </si>
  <si>
    <t>-0.657</t>
    <phoneticPr fontId="4"/>
  </si>
  <si>
    <t>[-1.229]</t>
    <phoneticPr fontId="4"/>
  </si>
  <si>
    <t>1.075 ***</t>
    <phoneticPr fontId="4"/>
  </si>
  <si>
    <t>[56.881]</t>
    <phoneticPr fontId="4"/>
  </si>
  <si>
    <t>568.622 ***</t>
    <phoneticPr fontId="4"/>
  </si>
  <si>
    <t>[4.274]</t>
    <phoneticPr fontId="10"/>
  </si>
  <si>
    <t>8,460.400 ***</t>
    <phoneticPr fontId="4"/>
  </si>
  <si>
    <t>[5.589]</t>
    <phoneticPr fontId="10"/>
  </si>
  <si>
    <t>7,362.619 ***</t>
    <phoneticPr fontId="4"/>
  </si>
  <si>
    <t>[7.353]</t>
    <phoneticPr fontId="4"/>
  </si>
  <si>
    <t>[1.706]</t>
    <phoneticPr fontId="4"/>
  </si>
  <si>
    <t>60.464 *</t>
    <phoneticPr fontId="4"/>
  </si>
  <si>
    <t>0.958</t>
    <phoneticPr fontId="4"/>
  </si>
  <si>
    <t>0.994</t>
    <phoneticPr fontId="4"/>
  </si>
  <si>
    <t>0.989</t>
    <phoneticPr fontId="4"/>
  </si>
  <si>
    <t>0.988</t>
    <phoneticPr fontId="4"/>
  </si>
  <si>
    <t>grp</t>
    <phoneticPr fontId="4"/>
  </si>
  <si>
    <t>grp</t>
    <phoneticPr fontId="10"/>
  </si>
  <si>
    <t>Tianjin</t>
    <phoneticPr fontId="4"/>
  </si>
  <si>
    <t>Hebei</t>
    <phoneticPr fontId="4"/>
  </si>
  <si>
    <t>Shanxi</t>
    <phoneticPr fontId="4"/>
  </si>
  <si>
    <t>Inner Mongolia</t>
    <phoneticPr fontId="4"/>
  </si>
  <si>
    <t>Liaoning</t>
    <phoneticPr fontId="4"/>
  </si>
  <si>
    <t>Jilin</t>
    <phoneticPr fontId="4"/>
  </si>
  <si>
    <t>Jiangsu</t>
    <phoneticPr fontId="4"/>
  </si>
  <si>
    <t>Zhejiang</t>
    <phoneticPr fontId="4"/>
  </si>
  <si>
    <t>Anhui</t>
    <phoneticPr fontId="4"/>
  </si>
  <si>
    <t>Jiangxi</t>
    <phoneticPr fontId="4"/>
  </si>
  <si>
    <t>Shandong</t>
    <phoneticPr fontId="4"/>
  </si>
  <si>
    <t>Hubei</t>
    <phoneticPr fontId="4"/>
  </si>
  <si>
    <t>Hunan</t>
    <phoneticPr fontId="4"/>
  </si>
  <si>
    <t>Guangdong</t>
    <phoneticPr fontId="4"/>
  </si>
  <si>
    <t>Hainan</t>
    <phoneticPr fontId="4"/>
  </si>
  <si>
    <t>Chongqing</t>
    <phoneticPr fontId="4"/>
  </si>
  <si>
    <t>Sichuan</t>
    <phoneticPr fontId="4"/>
  </si>
  <si>
    <t>Gansu</t>
    <phoneticPr fontId="4"/>
  </si>
  <si>
    <t>Studies</t>
    <phoneticPr fontId="4"/>
  </si>
  <si>
    <t>Perspective
on FDI effects</t>
    <phoneticPr fontId="4"/>
  </si>
  <si>
    <t>Methodorogy</t>
    <phoneticPr fontId="4"/>
  </si>
  <si>
    <t>Samples</t>
    <phoneticPr fontId="4"/>
  </si>
  <si>
    <t>Hsiao &amp; Hsiao (2006)</t>
    <phoneticPr fontId="4"/>
  </si>
  <si>
    <t>Liu (2002)</t>
    <phoneticPr fontId="4"/>
  </si>
  <si>
    <t>Normal Regression</t>
    <phoneticPr fontId="4"/>
  </si>
  <si>
    <t>GDP &amp; Export:
Positive</t>
    <phoneticPr fontId="4"/>
  </si>
  <si>
    <t>Technology Spillover:
Positive</t>
    <phoneticPr fontId="4"/>
  </si>
  <si>
    <t>Multi-national,
1986-2004</t>
    <phoneticPr fontId="4"/>
  </si>
  <si>
    <t>Regional (Shenzhen),
Manufacturing,
1993-1998</t>
    <phoneticPr fontId="4"/>
  </si>
  <si>
    <t>Wei (2002)</t>
    <phoneticPr fontId="4"/>
  </si>
  <si>
    <t>GDP: Positive</t>
    <phoneticPr fontId="4"/>
  </si>
  <si>
    <t>Regional,
1985-1999</t>
    <phoneticPr fontId="4"/>
  </si>
  <si>
    <t>GDP &amp; Trade:
Positive</t>
    <phoneticPr fontId="4"/>
  </si>
  <si>
    <t>Liu et al. (2002)</t>
    <phoneticPr fontId="4"/>
  </si>
  <si>
    <t>Agya &amp; Wunuji (2014)</t>
    <phoneticPr fontId="4"/>
  </si>
  <si>
    <t>GDP (secondary ind.)
Positive</t>
    <phoneticPr fontId="4"/>
  </si>
  <si>
    <t>National
1995-2010</t>
    <phoneticPr fontId="4"/>
  </si>
  <si>
    <t>Multi-national,
1980-2006</t>
    <phoneticPr fontId="4"/>
  </si>
  <si>
    <t>Liu (2009)</t>
    <phoneticPr fontId="4"/>
  </si>
  <si>
    <t>GDP: Positive
but Desending</t>
    <phoneticPr fontId="4"/>
  </si>
  <si>
    <t>Naional
1983-2005</t>
    <phoneticPr fontId="4"/>
  </si>
  <si>
    <t>Yan (2006)</t>
    <phoneticPr fontId="4"/>
  </si>
  <si>
    <t>GDP: Positive
but Languising</t>
    <phoneticPr fontId="4"/>
  </si>
  <si>
    <t>National &amp; Regional</t>
    <phoneticPr fontId="4"/>
  </si>
  <si>
    <t>Statistical Reserch</t>
    <phoneticPr fontId="4"/>
  </si>
  <si>
    <t>Zhang (2001)</t>
    <phoneticPr fontId="4"/>
  </si>
  <si>
    <t>GDP: Positive</t>
    <phoneticPr fontId="4"/>
  </si>
  <si>
    <t>Regional,
1986-1997</t>
    <phoneticPr fontId="4"/>
  </si>
  <si>
    <t>International Economics</t>
    <phoneticPr fontId="4"/>
  </si>
  <si>
    <t>Chen (2007)</t>
    <phoneticPr fontId="4"/>
  </si>
  <si>
    <t>Innovation: Crowd-out</t>
    <phoneticPr fontId="4"/>
  </si>
  <si>
    <t>Gang (2008)</t>
    <phoneticPr fontId="4"/>
  </si>
  <si>
    <t>Technical Spillover:
Positive</t>
    <phoneticPr fontId="4"/>
  </si>
  <si>
    <t>Statistical Thanktank</t>
    <phoneticPr fontId="4"/>
  </si>
  <si>
    <t>Huo (2011)</t>
    <phoneticPr fontId="4"/>
  </si>
  <si>
    <t>TFP: Positive</t>
    <phoneticPr fontId="4"/>
  </si>
  <si>
    <t>Liu (2003)</t>
    <phoneticPr fontId="4"/>
  </si>
  <si>
    <t>Labor Poroductivity:
Positive</t>
    <phoneticPr fontId="4"/>
  </si>
  <si>
    <t>Journal of Shanxi Finance and Economics University</t>
    <phoneticPr fontId="4"/>
  </si>
  <si>
    <t>Journal of Data Science</t>
    <phoneticPr fontId="4"/>
  </si>
  <si>
    <t>Shanghai Management Science</t>
    <phoneticPr fontId="4"/>
  </si>
  <si>
    <t>Long et al. (2015)</t>
    <phoneticPr fontId="4"/>
  </si>
  <si>
    <t xml:space="preserve">Institutional Quality:
Positive </t>
    <phoneticPr fontId="4"/>
  </si>
  <si>
    <t>World Development</t>
    <phoneticPr fontId="4"/>
  </si>
  <si>
    <t>Regional,
2004</t>
    <phoneticPr fontId="4"/>
  </si>
  <si>
    <t>Xu (2007)</t>
    <phoneticPr fontId="4"/>
  </si>
  <si>
    <t>Xu and Wang (2007)</t>
    <phoneticPr fontId="4"/>
  </si>
  <si>
    <t xml:space="preserve">Innovation: Limited
</t>
    <phoneticPr fontId="4"/>
  </si>
  <si>
    <t>World Economy Study</t>
    <phoneticPr fontId="4"/>
  </si>
  <si>
    <t>Domestic capital,
Trade &amp; GDP: Positive</t>
    <phoneticPr fontId="4"/>
  </si>
  <si>
    <t>National,
1980-1999</t>
    <phoneticPr fontId="4"/>
  </si>
  <si>
    <t>Global Economic Journal</t>
    <phoneticPr fontId="4"/>
  </si>
  <si>
    <t>Chen et al. (2017)</t>
    <phoneticPr fontId="4"/>
  </si>
  <si>
    <t>Domestic investment:
Crowd-in and -out</t>
    <phoneticPr fontId="4"/>
  </si>
  <si>
    <t>National,
1994q1-2014q4</t>
    <phoneticPr fontId="4"/>
  </si>
  <si>
    <t>Ecnomic Modelling</t>
    <phoneticPr fontId="4"/>
  </si>
  <si>
    <t>Journal of Asian Economics</t>
    <phoneticPr fontId="4"/>
  </si>
  <si>
    <t>Journal of Comparative Economics</t>
    <phoneticPr fontId="4"/>
  </si>
  <si>
    <t>Economic Research Journal</t>
    <phoneticPr fontId="4"/>
  </si>
  <si>
    <t>Applied Economics</t>
    <phoneticPr fontId="4"/>
  </si>
  <si>
    <t>IOSR Journal of Economics and Finance</t>
    <phoneticPr fontId="4"/>
  </si>
  <si>
    <t>China-USA Business Review</t>
    <phoneticPr fontId="4"/>
  </si>
  <si>
    <t>Journal of Jiangxi Science &amp; Technology Normal University</t>
    <phoneticPr fontId="4"/>
  </si>
  <si>
    <t xml:space="preserve">Regional
</t>
    <phoneticPr fontId="4"/>
  </si>
  <si>
    <t>Farshid et al. (2009)</t>
    <phoneticPr fontId="4"/>
  </si>
  <si>
    <t>National
1981q1-1997q4</t>
    <phoneticPr fontId="4"/>
  </si>
  <si>
    <t>Reginal,
2004, 2005</t>
    <phoneticPr fontId="4"/>
  </si>
  <si>
    <t>VAR
(Panel &amp; Time Series)</t>
    <phoneticPr fontId="4"/>
  </si>
  <si>
    <t>Normal Regression
(Panel)</t>
    <phoneticPr fontId="4"/>
  </si>
  <si>
    <t>Cointegration
(Time Series)</t>
    <phoneticPr fontId="4"/>
  </si>
  <si>
    <t>Normal Regression
(Time Series)</t>
    <phoneticPr fontId="4"/>
  </si>
  <si>
    <t>VAR-Granger C. (Time Series)</t>
    <phoneticPr fontId="4"/>
  </si>
  <si>
    <t>Normal Regression
(Panel &amp; Cross Section)</t>
    <phoneticPr fontId="4"/>
  </si>
  <si>
    <t>Normal Regression
(Cross Section)</t>
    <phoneticPr fontId="4"/>
  </si>
  <si>
    <t>[Statistical Approach]</t>
    <phoneticPr fontId="4"/>
  </si>
  <si>
    <t>[Supply-side Analysis]</t>
    <phoneticPr fontId="4"/>
  </si>
  <si>
    <t>[Demand-side Analysis]</t>
    <phoneticPr fontId="4"/>
  </si>
  <si>
    <t>0.000</t>
    <phoneticPr fontId="4"/>
  </si>
  <si>
    <t>0.00</t>
    <phoneticPr fontId="4"/>
  </si>
  <si>
    <t>0.966</t>
    <phoneticPr fontId="4"/>
  </si>
  <si>
    <t>0.989</t>
    <phoneticPr fontId="4"/>
  </si>
  <si>
    <t>Availability of
 fdi data</t>
    <phoneticPr fontId="4"/>
  </si>
  <si>
    <t>Eastern Region</t>
    <phoneticPr fontId="4"/>
  </si>
  <si>
    <t>Non-Eastern Region</t>
    <phoneticPr fontId="4"/>
  </si>
  <si>
    <t>Region</t>
    <phoneticPr fontId="4"/>
  </si>
  <si>
    <t>Province</t>
    <phoneticPr fontId="4"/>
  </si>
  <si>
    <t>4.5 (2006)</t>
    <phoneticPr fontId="4"/>
  </si>
  <si>
    <t>20.2 (2003)</t>
    <phoneticPr fontId="4"/>
  </si>
  <si>
    <t>1.9 (2005)</t>
    <phoneticPr fontId="4"/>
  </si>
  <si>
    <t>14.2 (2007)</t>
    <phoneticPr fontId="4"/>
  </si>
  <si>
    <t>7.3 (2002)</t>
    <phoneticPr fontId="4"/>
  </si>
  <si>
    <t>10.5 (2003)</t>
    <phoneticPr fontId="4"/>
  </si>
  <si>
    <t>4.7 (2005)</t>
    <phoneticPr fontId="4"/>
  </si>
  <si>
    <t>4.9 (2003)</t>
    <phoneticPr fontId="4"/>
  </si>
  <si>
    <t>8.9 (2001)</t>
    <phoneticPr fontId="4"/>
  </si>
  <si>
    <t>1.7 (2007)</t>
    <phoneticPr fontId="4"/>
  </si>
  <si>
    <t>2.8 (2006)</t>
    <phoneticPr fontId="4"/>
  </si>
  <si>
    <t>3.2 (2009)</t>
    <phoneticPr fontId="4"/>
  </si>
  <si>
    <t>3.9 (2015)</t>
    <phoneticPr fontId="4"/>
  </si>
  <si>
    <t>4.9 (2005)</t>
    <phoneticPr fontId="4"/>
  </si>
  <si>
    <t>3.0 (2004)</t>
    <phoneticPr fontId="4"/>
  </si>
  <si>
    <t>2.7 (2006)</t>
    <phoneticPr fontId="4"/>
  </si>
  <si>
    <t>6.9 (2003)</t>
    <phoneticPr fontId="4"/>
  </si>
  <si>
    <t>6.8 (2011)</t>
    <phoneticPr fontId="4"/>
  </si>
  <si>
    <t>2.9 (2011)</t>
    <phoneticPr fontId="4"/>
  </si>
  <si>
    <t>0.5 (2001)</t>
    <phoneticPr fontId="4"/>
  </si>
  <si>
    <t>0.4 (2013)</t>
    <phoneticPr fontId="4"/>
  </si>
  <si>
    <t>Shandong</t>
    <phoneticPr fontId="4"/>
  </si>
  <si>
    <t>14.88 ***</t>
    <phoneticPr fontId="4"/>
  </si>
  <si>
    <t>0.985 ***</t>
    <phoneticPr fontId="10"/>
  </si>
  <si>
    <t>[31.004]</t>
    <phoneticPr fontId="10"/>
  </si>
  <si>
    <t>[-0.021]</t>
    <phoneticPr fontId="10"/>
  </si>
  <si>
    <t>940.773 ***</t>
    <phoneticPr fontId="4"/>
  </si>
  <si>
    <t>[3.328]</t>
    <phoneticPr fontId="10"/>
  </si>
  <si>
    <t>0.939</t>
    <phoneticPr fontId="4"/>
  </si>
  <si>
    <t>1.275 ***</t>
    <phoneticPr fontId="10"/>
  </si>
  <si>
    <t>[3.857]</t>
    <phoneticPr fontId="10"/>
  </si>
  <si>
    <t>1.063 ***</t>
    <phoneticPr fontId="10"/>
  </si>
  <si>
    <t>[100.545]</t>
    <phoneticPr fontId="10"/>
  </si>
  <si>
    <t>9,135.68 ***</t>
    <phoneticPr fontId="4"/>
  </si>
  <si>
    <t>[3.108]</t>
    <phoneticPr fontId="10"/>
  </si>
  <si>
    <t>0.01</t>
    <phoneticPr fontId="4"/>
  </si>
  <si>
    <t>1.17</t>
    <phoneticPr fontId="4"/>
  </si>
  <si>
    <t>1.065 ***</t>
    <phoneticPr fontId="10"/>
  </si>
  <si>
    <t>[33.146]</t>
    <phoneticPr fontId="10"/>
  </si>
  <si>
    <t>[1.083]</t>
    <phoneticPr fontId="10"/>
  </si>
  <si>
    <t>196.063 **</t>
    <phoneticPr fontId="4"/>
  </si>
  <si>
    <t>[2.361]</t>
    <phoneticPr fontId="10"/>
  </si>
  <si>
    <t>0.073</t>
    <phoneticPr fontId="10"/>
  </si>
  <si>
    <t>[0.120]</t>
    <phoneticPr fontId="10"/>
  </si>
  <si>
    <t>1.103 ***</t>
    <phoneticPr fontId="10"/>
  </si>
  <si>
    <t>[60.828]</t>
    <phoneticPr fontId="10"/>
  </si>
  <si>
    <t>7,556.304 ***</t>
    <phoneticPr fontId="4"/>
  </si>
  <si>
    <t>[4.764]</t>
    <phoneticPr fontId="10"/>
  </si>
  <si>
    <t>[Bilateral Model_Eastern Region]</t>
    <phoneticPr fontId="4"/>
  </si>
  <si>
    <t>[Bilateral Model_Non-Eastern Region]</t>
    <phoneticPr fontId="4"/>
  </si>
  <si>
    <t>8.45</t>
    <phoneticPr fontId="10"/>
  </si>
  <si>
    <t>-2.26 **</t>
    <phoneticPr fontId="10"/>
  </si>
  <si>
    <t>4.74</t>
    <phoneticPr fontId="10"/>
  </si>
  <si>
    <t>-2.50 ***</t>
    <phoneticPr fontId="10"/>
  </si>
  <si>
    <t>-0.44</t>
    <phoneticPr fontId="10"/>
  </si>
  <si>
    <t>-2.34 ***</t>
    <phoneticPr fontId="10"/>
  </si>
  <si>
    <t>1.18</t>
    <phoneticPr fontId="10"/>
  </si>
  <si>
    <t>-7.57 ***</t>
    <phoneticPr fontId="10"/>
  </si>
  <si>
    <t>6.22</t>
    <phoneticPr fontId="10"/>
  </si>
  <si>
    <t>-3.02 ***</t>
    <phoneticPr fontId="10"/>
  </si>
  <si>
    <t>-3.60 ***</t>
    <phoneticPr fontId="10"/>
  </si>
  <si>
    <t>-3.89 ***</t>
    <phoneticPr fontId="10"/>
  </si>
  <si>
    <t>GRP</t>
    <phoneticPr fontId="4"/>
  </si>
  <si>
    <t>fdi-grp ratio</t>
    <phoneticPr fontId="4"/>
  </si>
  <si>
    <t>fdi-1</t>
    <phoneticPr fontId="10"/>
  </si>
  <si>
    <t>grp-1</t>
    <phoneticPr fontId="10"/>
  </si>
  <si>
    <t>fdi-1</t>
    <phoneticPr fontId="10"/>
  </si>
  <si>
    <t>grp-1</t>
    <phoneticPr fontId="10"/>
  </si>
  <si>
    <t>grp-1</t>
    <phoneticPr fontId="4"/>
  </si>
  <si>
    <t>fce-1</t>
    <phoneticPr fontId="4"/>
  </si>
  <si>
    <t>gcf-1</t>
    <phoneticPr fontId="4"/>
  </si>
  <si>
    <t>ext-1</t>
    <phoneticPr fontId="10"/>
  </si>
  <si>
    <t>emp-1</t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</si>
  <si>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grp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</si>
  <si>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grp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fdi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</si>
  <si>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grp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</si>
  <si>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grp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fdi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</si>
  <si>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fce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</si>
  <si>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gcf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</si>
  <si>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ext</t>
    </r>
    <phoneticPr fontId="4"/>
  </si>
  <si>
    <r>
      <t xml:space="preserve"> </t>
    </r>
    <r>
      <rPr>
        <b/>
        <i/>
        <sz val="10"/>
        <color theme="1"/>
        <rFont val="Times New Roman"/>
        <family val="1"/>
      </rPr>
      <t>fdi</t>
    </r>
    <r>
      <rPr>
        <b/>
        <sz val="10"/>
        <color theme="1"/>
        <rFont val="Times New Roman"/>
        <family val="1"/>
      </rPr>
      <t xml:space="preserve"> does not Granger Cause </t>
    </r>
    <r>
      <rPr>
        <b/>
        <i/>
        <sz val="10"/>
        <color theme="1"/>
        <rFont val="Times New Roman"/>
        <family val="1"/>
      </rPr>
      <t>emp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</si>
</sst>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0.0_ "/>
    <numFmt numFmtId="178" formatCode="#,##0_ "/>
    <numFmt numFmtId="179" formatCode="0.00_ "/>
    <numFmt numFmtId="180" formatCode="#,##0.00_ "/>
    <numFmt numFmtId="181" formatCode="0.00000_ "/>
  </numFmts>
  <fonts count="22"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Times New Roman"/>
      <family val="1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Ｐゴシック"/>
      <family val="3"/>
      <charset val="128"/>
    </font>
    <font>
      <i/>
      <sz val="11"/>
      <name val="Times New Roman"/>
      <family val="1"/>
    </font>
    <font>
      <i/>
      <sz val="12"/>
      <name val="Times New Roman"/>
      <family val="1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ＭＳ Ｐゴシック"/>
      <family val="3"/>
      <charset val="128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0" fontId="9" fillId="0" borderId="0" xfId="0" applyFont="1"/>
    <xf numFmtId="178" fontId="3" fillId="0" borderId="0" xfId="0" applyNumberFormat="1" applyFont="1"/>
    <xf numFmtId="179" fontId="3" fillId="0" borderId="0" xfId="0" applyNumberFormat="1" applyFont="1"/>
    <xf numFmtId="0" fontId="5" fillId="0" borderId="0" xfId="0" applyFont="1" applyFill="1" applyAlignment="1">
      <alignment vertical="center" wrapText="1"/>
    </xf>
    <xf numFmtId="180" fontId="3" fillId="0" borderId="0" xfId="0" applyNumberFormat="1" applyFont="1"/>
    <xf numFmtId="178" fontId="3" fillId="0" borderId="0" xfId="0" applyNumberFormat="1" applyFont="1" applyAlignment="1">
      <alignment horizontal="center"/>
    </xf>
    <xf numFmtId="178" fontId="8" fillId="0" borderId="0" xfId="0" applyNumberFormat="1" applyFont="1" applyAlignment="1">
      <alignment horizontal="center"/>
    </xf>
    <xf numFmtId="178" fontId="3" fillId="0" borderId="0" xfId="0" applyNumberFormat="1" applyFont="1" applyFill="1"/>
    <xf numFmtId="3" fontId="3" fillId="0" borderId="0" xfId="0" applyNumberFormat="1" applyFont="1" applyAlignment="1">
      <alignment horizontal="center"/>
    </xf>
    <xf numFmtId="181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181" fontId="3" fillId="0" borderId="0" xfId="4" applyNumberFormat="1" applyFont="1">
      <alignment vertical="center"/>
    </xf>
    <xf numFmtId="0" fontId="3" fillId="0" borderId="0" xfId="4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77" fontId="13" fillId="0" borderId="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/>
    <xf numFmtId="0" fontId="18" fillId="0" borderId="1" xfId="1" applyFont="1" applyFill="1" applyBorder="1">
      <alignment vertical="center"/>
    </xf>
    <xf numFmtId="49" fontId="18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>
      <alignment vertical="center"/>
    </xf>
    <xf numFmtId="49" fontId="19" fillId="0" borderId="0" xfId="1" applyNumberFormat="1" applyFont="1" applyFill="1" applyBorder="1" applyAlignment="1">
      <alignment vertical="center"/>
    </xf>
    <xf numFmtId="49" fontId="18" fillId="0" borderId="1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6" xfId="1" applyNumberFormat="1" applyFont="1" applyFill="1" applyBorder="1" applyAlignment="1">
      <alignment horizontal="center" vertical="center"/>
    </xf>
    <xf numFmtId="49" fontId="13" fillId="0" borderId="6" xfId="1" applyNumberFormat="1" applyFont="1" applyFill="1" applyBorder="1" applyAlignment="1">
      <alignment horizontal="center" vertical="center"/>
    </xf>
    <xf numFmtId="49" fontId="13" fillId="0" borderId="4" xfId="1" applyNumberFormat="1" applyFont="1" applyFill="1" applyBorder="1" applyAlignment="1">
      <alignment horizontal="center" vertical="center"/>
    </xf>
    <xf numFmtId="49" fontId="13" fillId="0" borderId="4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vertical="center"/>
    </xf>
    <xf numFmtId="49" fontId="18" fillId="0" borderId="1" xfId="1" applyNumberFormat="1" applyFont="1" applyFill="1" applyBorder="1" applyAlignment="1">
      <alignment horizontal="center" vertical="center"/>
    </xf>
    <xf numFmtId="49" fontId="19" fillId="0" borderId="2" xfId="1" applyNumberFormat="1" applyFont="1" applyFill="1" applyBorder="1" applyAlignment="1">
      <alignment horizontal="center" vertical="center"/>
    </xf>
    <xf numFmtId="49" fontId="19" fillId="0" borderId="1" xfId="1" applyNumberFormat="1" applyFont="1" applyFill="1" applyBorder="1" applyAlignment="1">
      <alignment horizontal="center" vertical="center"/>
    </xf>
    <xf numFmtId="0" fontId="19" fillId="0" borderId="1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21" fillId="0" borderId="4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49" fontId="18" fillId="0" borderId="1" xfId="2" applyNumberFormat="1" applyFont="1" applyFill="1" applyBorder="1">
      <alignment vertical="center"/>
    </xf>
    <xf numFmtId="49" fontId="18" fillId="0" borderId="0" xfId="2" applyNumberFormat="1" applyFont="1" applyFill="1" applyBorder="1">
      <alignment vertical="center"/>
    </xf>
    <xf numFmtId="49" fontId="18" fillId="0" borderId="3" xfId="3" applyNumberFormat="1" applyFont="1" applyBorder="1" applyAlignment="1">
      <alignment horizontal="center" vertical="center"/>
    </xf>
    <xf numFmtId="49" fontId="18" fillId="0" borderId="5" xfId="3" applyNumberFormat="1" applyFont="1" applyBorder="1" applyAlignment="1">
      <alignment horizontal="center" vertical="center"/>
    </xf>
    <xf numFmtId="49" fontId="18" fillId="0" borderId="6" xfId="3" applyNumberFormat="1" applyFont="1" applyBorder="1" applyAlignment="1">
      <alignment horizontal="center" vertical="center"/>
    </xf>
    <xf numFmtId="49" fontId="18" fillId="0" borderId="7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49" fontId="18" fillId="0" borderId="1" xfId="3" applyNumberFormat="1" applyFont="1" applyBorder="1" applyAlignment="1">
      <alignment horizontal="center" vertical="center"/>
    </xf>
    <xf numFmtId="49" fontId="20" fillId="0" borderId="0" xfId="2" applyNumberFormat="1" applyFont="1" applyFill="1" applyBorder="1" applyAlignment="1">
      <alignment horizontal="center" vertical="center"/>
    </xf>
    <xf numFmtId="49" fontId="18" fillId="0" borderId="5" xfId="2" applyNumberFormat="1" applyFont="1" applyFill="1" applyBorder="1" applyAlignment="1">
      <alignment horizontal="center" vertical="center"/>
    </xf>
    <xf numFmtId="49" fontId="18" fillId="0" borderId="6" xfId="2" applyNumberFormat="1" applyFont="1" applyFill="1" applyBorder="1" applyAlignment="1">
      <alignment horizontal="center" vertical="center"/>
    </xf>
    <xf numFmtId="49" fontId="18" fillId="0" borderId="7" xfId="2" applyNumberFormat="1" applyFont="1" applyFill="1" applyBorder="1" applyAlignment="1">
      <alignment horizontal="center" vertical="center"/>
    </xf>
    <xf numFmtId="49" fontId="18" fillId="0" borderId="0" xfId="2" applyNumberFormat="1" applyFont="1" applyFill="1" applyBorder="1" applyAlignment="1">
      <alignment horizontal="center" vertical="center"/>
    </xf>
    <xf numFmtId="49" fontId="18" fillId="0" borderId="8" xfId="3" applyNumberFormat="1" applyFont="1" applyBorder="1" applyAlignment="1">
      <alignment horizontal="center" vertical="center"/>
    </xf>
    <xf numFmtId="49" fontId="18" fillId="0" borderId="8" xfId="2" applyNumberFormat="1" applyFont="1" applyFill="1" applyBorder="1" applyAlignment="1">
      <alignment horizontal="center" vertical="center"/>
    </xf>
    <xf numFmtId="49" fontId="19" fillId="0" borderId="3" xfId="3" applyNumberFormat="1" applyFont="1" applyBorder="1" applyAlignment="1">
      <alignment horizontal="center" vertical="center"/>
    </xf>
    <xf numFmtId="49" fontId="21" fillId="0" borderId="3" xfId="3" applyNumberFormat="1" applyFont="1" applyBorder="1" applyAlignment="1">
      <alignment horizontal="center" vertical="center"/>
    </xf>
    <xf numFmtId="49" fontId="21" fillId="0" borderId="5" xfId="3" applyNumberFormat="1" applyFont="1" applyBorder="1" applyAlignment="1">
      <alignment horizontal="center" vertical="center"/>
    </xf>
    <xf numFmtId="49" fontId="21" fillId="0" borderId="6" xfId="3" applyNumberFormat="1" applyFont="1" applyBorder="1" applyAlignment="1">
      <alignment horizontal="center" vertical="center"/>
    </xf>
    <xf numFmtId="49" fontId="21" fillId="0" borderId="7" xfId="3" applyNumberFormat="1" applyFont="1" applyBorder="1" applyAlignment="1">
      <alignment horizontal="center" vertical="center"/>
    </xf>
    <xf numFmtId="49" fontId="21" fillId="0" borderId="0" xfId="3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49" fontId="21" fillId="0" borderId="3" xfId="2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0" fontId="18" fillId="0" borderId="1" xfId="2" applyFont="1" applyFill="1" applyBorder="1">
      <alignment vertical="center"/>
    </xf>
    <xf numFmtId="0" fontId="18" fillId="0" borderId="0" xfId="2" applyFont="1" applyFill="1" applyBorder="1">
      <alignment vertical="center"/>
    </xf>
    <xf numFmtId="0" fontId="18" fillId="0" borderId="0" xfId="2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49" fontId="18" fillId="0" borderId="4" xfId="2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49" fontId="18" fillId="0" borderId="1" xfId="2" applyNumberFormat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4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</cellXfs>
  <cellStyles count="7">
    <cellStyle name="標準" xfId="0" builtinId="0"/>
    <cellStyle name="標準 2" xfId="2"/>
    <cellStyle name="標準 2 3" xfId="1"/>
    <cellStyle name="標準 3" xfId="3"/>
    <cellStyle name="標準 3 2" xfId="4"/>
    <cellStyle name="標準 4" xfId="5"/>
    <cellStyle name="標準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Hebei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1'!$K$34:$K$47</c:f>
              <c:numCache>
                <c:formatCode>#,##0.00_ </c:formatCode>
                <c:ptCount val="14"/>
                <c:pt idx="0">
                  <c:v>11.978609625668458</c:v>
                </c:pt>
                <c:pt idx="1">
                  <c:v>48.806112702960846</c:v>
                </c:pt>
                <c:pt idx="2">
                  <c:v>26.957637997432606</c:v>
                </c:pt>
                <c:pt idx="3">
                  <c:v>15.217391304347828</c:v>
                </c:pt>
                <c:pt idx="4">
                  <c:v>4.5195261079420845</c:v>
                </c:pt>
                <c:pt idx="5">
                  <c:v>26.238455079764901</c:v>
                </c:pt>
                <c:pt idx="6">
                  <c:v>20.818091120718329</c:v>
                </c:pt>
                <c:pt idx="7">
                  <c:v>1.6515276630883591</c:v>
                </c:pt>
                <c:pt idx="8">
                  <c:v>18.196588139723801</c:v>
                </c:pt>
                <c:pt idx="9">
                  <c:v>20.504009163802973</c:v>
                </c:pt>
                <c:pt idx="10">
                  <c:v>14.657794676806081</c:v>
                </c:pt>
                <c:pt idx="11">
                  <c:v>10.628419830873813</c:v>
                </c:pt>
                <c:pt idx="12">
                  <c:v>5.0509592326139163</c:v>
                </c:pt>
                <c:pt idx="13">
                  <c:v>5.1362533885005002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1'!$L$34:$L$47</c:f>
              <c:numCache>
                <c:formatCode>#,##0.00_ </c:formatCode>
                <c:ptCount val="14"/>
                <c:pt idx="0">
                  <c:v>9.0908431760670982</c:v>
                </c:pt>
                <c:pt idx="1">
                  <c:v>15.004453099556692</c:v>
                </c:pt>
                <c:pt idx="2">
                  <c:v>22.489230372397028</c:v>
                </c:pt>
                <c:pt idx="3">
                  <c:v>19.327234685327511</c:v>
                </c:pt>
                <c:pt idx="4">
                  <c:v>17.696776411673333</c:v>
                </c:pt>
                <c:pt idx="5">
                  <c:v>24.398272192676629</c:v>
                </c:pt>
                <c:pt idx="6">
                  <c:v>28.835567399806994</c:v>
                </c:pt>
                <c:pt idx="7">
                  <c:v>9.4391806987544022</c:v>
                </c:pt>
                <c:pt idx="8">
                  <c:v>19.402181535433026</c:v>
                </c:pt>
                <c:pt idx="9">
                  <c:v>25.991766585597897</c:v>
                </c:pt>
                <c:pt idx="10">
                  <c:v>10.911995983864497</c:v>
                </c:pt>
                <c:pt idx="11">
                  <c:v>8.5477741521942985</c:v>
                </c:pt>
                <c:pt idx="12">
                  <c:v>4.809415919807325</c:v>
                </c:pt>
                <c:pt idx="13">
                  <c:v>-8.3047858300699939E-2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84752"/>
        <c:axId val="230403984"/>
      </c:lineChart>
      <c:catAx>
        <c:axId val="22968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3984"/>
        <c:crosses val="autoZero"/>
        <c:auto val="1"/>
        <c:lblAlgn val="ctr"/>
        <c:lblOffset val="100"/>
        <c:noMultiLvlLbl val="0"/>
      </c:catAx>
      <c:valAx>
        <c:axId val="2304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2968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Shandong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1'!$K$183:$K$197</c:f>
              <c:numCache>
                <c:formatCode>#,##0.00_ </c:formatCode>
                <c:ptCount val="15"/>
                <c:pt idx="2">
                  <c:v>26.978159684926627</c:v>
                </c:pt>
                <c:pt idx="3">
                  <c:v>22.656139856196233</c:v>
                </c:pt>
                <c:pt idx="4">
                  <c:v>3.1034482758620641</c:v>
                </c:pt>
                <c:pt idx="5">
                  <c:v>11.482720178372352</c:v>
                </c:pt>
                <c:pt idx="6">
                  <c:v>10.099999999999998</c:v>
                </c:pt>
                <c:pt idx="7">
                  <c:v>-25.504087193460489</c:v>
                </c:pt>
                <c:pt idx="8">
                  <c:v>-2.3408924652523866</c:v>
                </c:pt>
                <c:pt idx="9">
                  <c:v>14.456928838951333</c:v>
                </c:pt>
                <c:pt idx="10">
                  <c:v>21.727748691099478</c:v>
                </c:pt>
                <c:pt idx="11">
                  <c:v>10.681003584229387</c:v>
                </c:pt>
                <c:pt idx="12">
                  <c:v>13.771049222797927</c:v>
                </c:pt>
                <c:pt idx="13">
                  <c:v>8.1263787091724105</c:v>
                </c:pt>
                <c:pt idx="14">
                  <c:v>7.272128989799298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1'!$L$184:$L$197</c:f>
              <c:numCache>
                <c:formatCode>#,##0.00_ </c:formatCode>
                <c:ptCount val="14"/>
                <c:pt idx="0">
                  <c:v>11.750465468339421</c:v>
                </c:pt>
                <c:pt idx="1">
                  <c:v>17.543185246460034</c:v>
                </c:pt>
                <c:pt idx="2">
                  <c:v>24.375032489756411</c:v>
                </c:pt>
                <c:pt idx="3">
                  <c:v>23.537964757347773</c:v>
                </c:pt>
                <c:pt idx="4">
                  <c:v>22.526597965643003</c:v>
                </c:pt>
                <c:pt idx="5">
                  <c:v>23.394913742613355</c:v>
                </c:pt>
                <c:pt idx="6">
                  <c:v>31.388913806524354</c:v>
                </c:pt>
                <c:pt idx="7">
                  <c:v>11.410218093939095</c:v>
                </c:pt>
                <c:pt idx="8">
                  <c:v>16.60672506631613</c:v>
                </c:pt>
                <c:pt idx="9">
                  <c:v>21.378797206880009</c:v>
                </c:pt>
                <c:pt idx="10">
                  <c:v>12.809241101441549</c:v>
                </c:pt>
                <c:pt idx="11">
                  <c:v>11.445863336124873</c:v>
                </c:pt>
                <c:pt idx="12">
                  <c:v>9.5637486012668749</c:v>
                </c:pt>
                <c:pt idx="13">
                  <c:v>4.5600254590093314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82568"/>
        <c:axId val="231182960"/>
      </c:lineChart>
      <c:catAx>
        <c:axId val="23118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2960"/>
        <c:crosses val="autoZero"/>
        <c:auto val="1"/>
        <c:lblAlgn val="ctr"/>
        <c:lblOffset val="100"/>
        <c:noMultiLvlLbl val="0"/>
      </c:catAx>
      <c:valAx>
        <c:axId val="23118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Chongqing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1'!$K$259:$K$272</c:f>
              <c:numCache>
                <c:formatCode>#,##0.00_ </c:formatCode>
                <c:ptCount val="14"/>
                <c:pt idx="0">
                  <c:v>6.1320754716981174</c:v>
                </c:pt>
                <c:pt idx="1">
                  <c:v>25.777777777777789</c:v>
                </c:pt>
                <c:pt idx="2">
                  <c:v>-28.091872791519435</c:v>
                </c:pt>
                <c:pt idx="3">
                  <c:v>28.009828009828009</c:v>
                </c:pt>
                <c:pt idx="4">
                  <c:v>34.740882917466422</c:v>
                </c:pt>
                <c:pt idx="5">
                  <c:v>55.270655270655269</c:v>
                </c:pt>
                <c:pt idx="6">
                  <c:v>151.10091743119267</c:v>
                </c:pt>
                <c:pt idx="7">
                  <c:v>47.716477895506038</c:v>
                </c:pt>
                <c:pt idx="8">
                  <c:v>57.531535988127636</c:v>
                </c:pt>
                <c:pt idx="9">
                  <c:v>66.085727743758824</c:v>
                </c:pt>
                <c:pt idx="10">
                  <c:v>-1.8907165815840177E-2</c:v>
                </c:pt>
                <c:pt idx="11">
                  <c:v>0.19856278366112701</c:v>
                </c:pt>
                <c:pt idx="12">
                  <c:v>0.30197225629895463</c:v>
                </c:pt>
                <c:pt idx="13">
                  <c:v>1.2795182989933096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1'!$L$259:$L$272</c:f>
              <c:numCache>
                <c:formatCode>#,##0.00_ </c:formatCode>
                <c:ptCount val="14"/>
                <c:pt idx="0">
                  <c:v>12.949829527634726</c:v>
                </c:pt>
                <c:pt idx="1">
                  <c:v>14.459482457476058</c:v>
                </c:pt>
                <c:pt idx="2">
                  <c:v>18.739663475376744</c:v>
                </c:pt>
                <c:pt idx="3">
                  <c:v>15.460611724624762</c:v>
                </c:pt>
                <c:pt idx="4">
                  <c:v>15.782413482159253</c:v>
                </c:pt>
                <c:pt idx="5">
                  <c:v>25.467685243454351</c:v>
                </c:pt>
                <c:pt idx="6">
                  <c:v>35.653197040433923</c:v>
                </c:pt>
                <c:pt idx="7">
                  <c:v>14.59220051589687</c:v>
                </c:pt>
                <c:pt idx="8">
                  <c:v>22.474281537381845</c:v>
                </c:pt>
                <c:pt idx="9">
                  <c:v>32.393667897233527</c:v>
                </c:pt>
                <c:pt idx="10">
                  <c:v>16.607733015482175</c:v>
                </c:pt>
                <c:pt idx="11">
                  <c:v>14.197734706463461</c:v>
                </c:pt>
                <c:pt idx="12">
                  <c:v>12.487900161926646</c:v>
                </c:pt>
                <c:pt idx="13">
                  <c:v>8.6846699663220903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83744"/>
        <c:axId val="231184136"/>
      </c:lineChart>
      <c:catAx>
        <c:axId val="2311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4136"/>
        <c:crosses val="autoZero"/>
        <c:auto val="1"/>
        <c:lblAlgn val="ctr"/>
        <c:lblOffset val="100"/>
        <c:noMultiLvlLbl val="0"/>
      </c:catAx>
      <c:valAx>
        <c:axId val="231184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Sichuan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1'!$K$274:$K$287</c:f>
              <c:numCache>
                <c:formatCode>#,##0.00_ </c:formatCode>
                <c:ptCount val="14"/>
                <c:pt idx="0">
                  <c:v>13.230240549828176</c:v>
                </c:pt>
                <c:pt idx="1">
                  <c:v>-11.684370257966615</c:v>
                </c:pt>
                <c:pt idx="2">
                  <c:v>20.446735395188998</c:v>
                </c:pt>
                <c:pt idx="3">
                  <c:v>26.533523537803116</c:v>
                </c:pt>
                <c:pt idx="4">
                  <c:v>36.18940248027058</c:v>
                </c:pt>
                <c:pt idx="5">
                  <c:v>23.592715231788077</c:v>
                </c:pt>
                <c:pt idx="6">
                  <c:v>106.83188211654388</c:v>
                </c:pt>
                <c:pt idx="7">
                  <c:v>16.256476683937816</c:v>
                </c:pt>
                <c:pt idx="8">
                  <c:v>67.827298050139277</c:v>
                </c:pt>
                <c:pt idx="9">
                  <c:v>57.360995850622402</c:v>
                </c:pt>
                <c:pt idx="10">
                  <c:v>3.3751713954224272</c:v>
                </c:pt>
                <c:pt idx="11">
                  <c:v>4.9280685644321975</c:v>
                </c:pt>
                <c:pt idx="12">
                  <c:v>3.8895371450786698E-2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1'!$L$274:$L$287</c:f>
              <c:numCache>
                <c:formatCode>#,##0.00_ </c:formatCode>
                <c:ptCount val="14"/>
                <c:pt idx="0">
                  <c:v>10.050564925037687</c:v>
                </c:pt>
                <c:pt idx="1">
                  <c:v>12.869390752612176</c:v>
                </c:pt>
                <c:pt idx="2">
                  <c:v>19.626410897257497</c:v>
                </c:pt>
                <c:pt idx="3">
                  <c:v>16.963218623178953</c:v>
                </c:pt>
                <c:pt idx="4">
                  <c:v>20.918579001936322</c:v>
                </c:pt>
                <c:pt idx="5">
                  <c:v>27.422087218157685</c:v>
                </c:pt>
                <c:pt idx="6">
                  <c:v>30.621402997185697</c:v>
                </c:pt>
                <c:pt idx="7">
                  <c:v>14.176573027148297</c:v>
                </c:pt>
                <c:pt idx="8">
                  <c:v>22.544446735300383</c:v>
                </c:pt>
                <c:pt idx="9">
                  <c:v>28.23713141988453</c:v>
                </c:pt>
                <c:pt idx="10">
                  <c:v>16.167087174696881</c:v>
                </c:pt>
                <c:pt idx="11">
                  <c:v>12.122010980355657</c:v>
                </c:pt>
                <c:pt idx="12">
                  <c:v>9.5579552742338194</c:v>
                </c:pt>
                <c:pt idx="13">
                  <c:v>3.8666238251345408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184920"/>
        <c:axId val="231185312"/>
      </c:lineChart>
      <c:catAx>
        <c:axId val="231184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5312"/>
        <c:crosses val="autoZero"/>
        <c:auto val="1"/>
        <c:lblAlgn val="ctr"/>
        <c:lblOffset val="100"/>
        <c:noMultiLvlLbl val="0"/>
      </c:catAx>
      <c:valAx>
        <c:axId val="23118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18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of GRP to FDI Shock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2-1'!$A$18:$A$25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2-1'!$C$18:$C$25</c:f>
              <c:numCache>
                <c:formatCode>0.00000_ </c:formatCode>
                <c:ptCount val="8"/>
                <c:pt idx="0">
                  <c:v>0</c:v>
                </c:pt>
                <c:pt idx="1">
                  <c:v>1.1818139999999999</c:v>
                </c:pt>
                <c:pt idx="2">
                  <c:v>2.4502799999999998</c:v>
                </c:pt>
                <c:pt idx="3">
                  <c:v>3.8115350000000001</c:v>
                </c:pt>
                <c:pt idx="4">
                  <c:v>5.2721460000000002</c:v>
                </c:pt>
                <c:pt idx="5">
                  <c:v>6.8391500000000001</c:v>
                </c:pt>
                <c:pt idx="6">
                  <c:v>8.5200759999999995</c:v>
                </c:pt>
                <c:pt idx="7">
                  <c:v>10.322990000000001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2-1'!$A$18:$A$25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2-1'!$E$18:$E$25</c:f>
              <c:numCache>
                <c:formatCode>0.00000_ </c:formatCode>
                <c:ptCount val="8"/>
                <c:pt idx="0">
                  <c:v>0</c:v>
                </c:pt>
                <c:pt idx="1">
                  <c:v>0.71862759999999992</c:v>
                </c:pt>
                <c:pt idx="2">
                  <c:v>1.4949087999999997</c:v>
                </c:pt>
                <c:pt idx="3">
                  <c:v>2.3303511000000001</c:v>
                </c:pt>
                <c:pt idx="4">
                  <c:v>3.2268723000000001</c:v>
                </c:pt>
                <c:pt idx="5">
                  <c:v>4.1868601999999999</c:v>
                </c:pt>
                <c:pt idx="6">
                  <c:v>5.2131748999999994</c:v>
                </c:pt>
                <c:pt idx="7">
                  <c:v>6.3092529000000006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2-1'!$A$18:$A$25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2-1'!$F$18:$F$25</c:f>
              <c:numCache>
                <c:formatCode>0.00000_ </c:formatCode>
                <c:ptCount val="8"/>
                <c:pt idx="0">
                  <c:v>0</c:v>
                </c:pt>
                <c:pt idx="1">
                  <c:v>1.6450003999999998</c:v>
                </c:pt>
                <c:pt idx="2">
                  <c:v>3.4056511999999999</c:v>
                </c:pt>
                <c:pt idx="3">
                  <c:v>5.2927189000000006</c:v>
                </c:pt>
                <c:pt idx="4">
                  <c:v>7.3174197000000003</c:v>
                </c:pt>
                <c:pt idx="5">
                  <c:v>9.4914398000000002</c:v>
                </c:pt>
                <c:pt idx="6">
                  <c:v>11.826977100000001</c:v>
                </c:pt>
                <c:pt idx="7">
                  <c:v>14.336727100000001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im_bil!#REF!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2-1'!$H$18:$H$25</c:f>
              <c:numCache>
                <c:formatCode>0.00000_ 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81224"/>
        <c:axId val="229681616"/>
      </c:lineChart>
      <c:catAx>
        <c:axId val="229681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68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1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of GRP to FDI Shock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2-2'!$A$18:$A$25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2-2'!$C$18:$C$25</c:f>
              <c:numCache>
                <c:formatCode>0.00000_ </c:formatCode>
                <c:ptCount val="8"/>
                <c:pt idx="0">
                  <c:v>0</c:v>
                </c:pt>
                <c:pt idx="1">
                  <c:v>1.2755069999999999</c:v>
                </c:pt>
                <c:pt idx="2">
                  <c:v>2.6141740000000002</c:v>
                </c:pt>
                <c:pt idx="3">
                  <c:v>4.0202410000000004</c:v>
                </c:pt>
                <c:pt idx="4">
                  <c:v>5.4982100000000003</c:v>
                </c:pt>
                <c:pt idx="5">
                  <c:v>7.0528659999999999</c:v>
                </c:pt>
                <c:pt idx="6">
                  <c:v>8.6892949999999995</c:v>
                </c:pt>
                <c:pt idx="7">
                  <c:v>10.4129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2-2'!$A$18:$A$25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2-2'!$E$18:$E$25</c:f>
              <c:numCache>
                <c:formatCode>0.00000_ </c:formatCode>
                <c:ptCount val="8"/>
                <c:pt idx="0">
                  <c:v>0</c:v>
                </c:pt>
                <c:pt idx="1">
                  <c:v>0.62416589999999994</c:v>
                </c:pt>
                <c:pt idx="2">
                  <c:v>1.2846604000000001</c:v>
                </c:pt>
                <c:pt idx="3">
                  <c:v>1.9784739000000005</c:v>
                </c:pt>
                <c:pt idx="4">
                  <c:v>2.7033907000000004</c:v>
                </c:pt>
                <c:pt idx="5">
                  <c:v>3.4578918000000001</c:v>
                </c:pt>
                <c:pt idx="6">
                  <c:v>4.2413502000000003</c:v>
                </c:pt>
                <c:pt idx="7">
                  <c:v>5.0538893000000007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2-2'!$A$18:$A$25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2-2'!$F$18:$F$25</c:f>
              <c:numCache>
                <c:formatCode>0.00000_ </c:formatCode>
                <c:ptCount val="8"/>
                <c:pt idx="0">
                  <c:v>0</c:v>
                </c:pt>
                <c:pt idx="1">
                  <c:v>1.9268481</c:v>
                </c:pt>
                <c:pt idx="2">
                  <c:v>3.9436876000000005</c:v>
                </c:pt>
                <c:pt idx="3">
                  <c:v>6.0620080999999999</c:v>
                </c:pt>
                <c:pt idx="4">
                  <c:v>8.2930293000000006</c:v>
                </c:pt>
                <c:pt idx="5">
                  <c:v>10.647840199999999</c:v>
                </c:pt>
                <c:pt idx="6">
                  <c:v>13.1372398</c:v>
                </c:pt>
                <c:pt idx="7">
                  <c:v>15.771910699999999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im_bil!#REF!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2-2'!$H$18:$H$25</c:f>
              <c:numCache>
                <c:formatCode>0.00000_ 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96560"/>
        <c:axId val="126396952"/>
      </c:lineChart>
      <c:catAx>
        <c:axId val="126396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26396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96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26396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of GRP to FDI Shock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2-3'!$A$18:$A$25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2-3'!$C$18:$C$25</c:f>
              <c:numCache>
                <c:formatCode>0.00000_ </c:formatCode>
                <c:ptCount val="8"/>
                <c:pt idx="0">
                  <c:v>0</c:v>
                </c:pt>
                <c:pt idx="1">
                  <c:v>7.3978000000000002E-2</c:v>
                </c:pt>
                <c:pt idx="2">
                  <c:v>0.16048000000000001</c:v>
                </c:pt>
                <c:pt idx="3">
                  <c:v>0.26112800000000003</c:v>
                </c:pt>
                <c:pt idx="4">
                  <c:v>0.37773600000000002</c:v>
                </c:pt>
                <c:pt idx="5">
                  <c:v>0.51232999999999995</c:v>
                </c:pt>
                <c:pt idx="6">
                  <c:v>0.66717199999999999</c:v>
                </c:pt>
                <c:pt idx="7">
                  <c:v>0.84478500000000001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2-3'!$A$18:$A$25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2-3'!$E$18:$E$25</c:f>
              <c:numCache>
                <c:formatCode>0.00000_ </c:formatCode>
                <c:ptCount val="8"/>
                <c:pt idx="0">
                  <c:v>0</c:v>
                </c:pt>
                <c:pt idx="1">
                  <c:v>-1.1352276999999997</c:v>
                </c:pt>
                <c:pt idx="2">
                  <c:v>-2.4622204000000001</c:v>
                </c:pt>
                <c:pt idx="3">
                  <c:v>-4.0058131999999995</c:v>
                </c:pt>
                <c:pt idx="4">
                  <c:v>-5.7937224000000001</c:v>
                </c:pt>
                <c:pt idx="5">
                  <c:v>-7.8569785999999997</c:v>
                </c:pt>
                <c:pt idx="6">
                  <c:v>-10.2301194</c:v>
                </c:pt>
                <c:pt idx="7">
                  <c:v>-12.951775100000001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2-3'!$A$18:$A$25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2-3'!$F$18:$F$25</c:f>
              <c:numCache>
                <c:formatCode>0.00000_ </c:formatCode>
                <c:ptCount val="8"/>
                <c:pt idx="0">
                  <c:v>0</c:v>
                </c:pt>
                <c:pt idx="1">
                  <c:v>1.2831836999999999</c:v>
                </c:pt>
                <c:pt idx="2">
                  <c:v>2.7831804000000004</c:v>
                </c:pt>
                <c:pt idx="3">
                  <c:v>4.5280692</c:v>
                </c:pt>
                <c:pt idx="4">
                  <c:v>6.5491943999999993</c:v>
                </c:pt>
                <c:pt idx="5">
                  <c:v>8.8816386000000005</c:v>
                </c:pt>
                <c:pt idx="6">
                  <c:v>11.564463400000001</c:v>
                </c:pt>
                <c:pt idx="7">
                  <c:v>14.641345100000001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im_bil!#REF!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2-3'!$H$18:$H$25</c:f>
              <c:numCache>
                <c:formatCode>0.00000_ 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94992"/>
        <c:axId val="126395776"/>
      </c:lineChart>
      <c:catAx>
        <c:axId val="126394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2639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9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2639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of GRP to FDI Shock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2-4'!$A$18:$A$25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2-4'!$C$18:$C$25</c:f>
              <c:numCache>
                <c:formatCode>0.00000_ </c:formatCode>
                <c:ptCount val="8"/>
                <c:pt idx="0">
                  <c:v>0</c:v>
                </c:pt>
                <c:pt idx="1">
                  <c:v>0.87848800000000005</c:v>
                </c:pt>
                <c:pt idx="2">
                  <c:v>1.859129</c:v>
                </c:pt>
                <c:pt idx="3">
                  <c:v>2.9435709999999999</c:v>
                </c:pt>
                <c:pt idx="4">
                  <c:v>4.1325830000000003</c:v>
                </c:pt>
                <c:pt idx="5">
                  <c:v>5.4258670000000002</c:v>
                </c:pt>
                <c:pt idx="6">
                  <c:v>6.8218610000000002</c:v>
                </c:pt>
                <c:pt idx="7">
                  <c:v>8.3175030000000003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2-4'!$A$18:$A$25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2-4'!$E$18:$E$25</c:f>
              <c:numCache>
                <c:formatCode>0.00000_ </c:formatCode>
                <c:ptCount val="8"/>
                <c:pt idx="0">
                  <c:v>0</c:v>
                </c:pt>
                <c:pt idx="1">
                  <c:v>0.39004620000000007</c:v>
                </c:pt>
                <c:pt idx="2">
                  <c:v>0.82153000000000009</c:v>
                </c:pt>
                <c:pt idx="3">
                  <c:v>1.2821714999999998</c:v>
                </c:pt>
                <c:pt idx="4">
                  <c:v>1.7586345000000003</c:v>
                </c:pt>
                <c:pt idx="5">
                  <c:v>2.2361021000000001</c:v>
                </c:pt>
                <c:pt idx="6">
                  <c:v>2.6980599999999999</c:v>
                </c:pt>
                <c:pt idx="7">
                  <c:v>3.1257059000000007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2-4'!$A$18:$A$25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2-4'!$F$18:$F$25</c:f>
              <c:numCache>
                <c:formatCode>0.00000_ </c:formatCode>
                <c:ptCount val="8"/>
                <c:pt idx="0">
                  <c:v>0</c:v>
                </c:pt>
                <c:pt idx="1">
                  <c:v>1.3669298000000001</c:v>
                </c:pt>
                <c:pt idx="2">
                  <c:v>2.896728</c:v>
                </c:pt>
                <c:pt idx="3">
                  <c:v>4.6049705000000003</c:v>
                </c:pt>
                <c:pt idx="4">
                  <c:v>6.5065315000000004</c:v>
                </c:pt>
                <c:pt idx="5">
                  <c:v>8.6156319000000003</c:v>
                </c:pt>
                <c:pt idx="6">
                  <c:v>10.945662</c:v>
                </c:pt>
                <c:pt idx="7">
                  <c:v>13.509300100000001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im_bil!#REF!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2-4'!$H$18:$H$25</c:f>
              <c:numCache>
                <c:formatCode>0.00000_ 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82400"/>
        <c:axId val="229682792"/>
      </c:lineChart>
      <c:catAx>
        <c:axId val="229682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2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682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2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ja-JP" sz="1200" b="1"/>
              <a:t>Impulse Response of GRP to FDI Shock</a:t>
            </a:r>
          </a:p>
        </c:rich>
      </c:tx>
      <c:layout>
        <c:manualLayout>
          <c:xMode val="edge"/>
          <c:yMode val="edge"/>
          <c:x val="0.18754398602382905"/>
          <c:y val="3.7049518810148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1583993641175E-2"/>
          <c:y val="0.14937789601006551"/>
          <c:w val="0.85656325293723146"/>
          <c:h val="0.7468894800503275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'Graph 2-5'!$A$18:$A$25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2-5'!$C$18:$C$25</c:f>
              <c:numCache>
                <c:formatCode>0.00000_ </c:formatCode>
                <c:ptCount val="8"/>
                <c:pt idx="0">
                  <c:v>0</c:v>
                </c:pt>
                <c:pt idx="1">
                  <c:v>0.83275299999999997</c:v>
                </c:pt>
                <c:pt idx="2">
                  <c:v>1.694442</c:v>
                </c:pt>
                <c:pt idx="3">
                  <c:v>2.587221</c:v>
                </c:pt>
                <c:pt idx="4">
                  <c:v>3.5133679999999998</c:v>
                </c:pt>
                <c:pt idx="5">
                  <c:v>4.4752879999999999</c:v>
                </c:pt>
                <c:pt idx="6">
                  <c:v>5.4755279999999997</c:v>
                </c:pt>
                <c:pt idx="7">
                  <c:v>6.5167799999999998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2-5'!$A$18:$A$25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2-5'!$E$18:$E$25</c:f>
              <c:numCache>
                <c:formatCode>0.00000_ </c:formatCode>
                <c:ptCount val="8"/>
                <c:pt idx="0">
                  <c:v>0</c:v>
                </c:pt>
                <c:pt idx="1">
                  <c:v>0.26373820000000003</c:v>
                </c:pt>
                <c:pt idx="2">
                  <c:v>0.54059330000000005</c:v>
                </c:pt>
                <c:pt idx="3">
                  <c:v>0.82935059999999994</c:v>
                </c:pt>
                <c:pt idx="4">
                  <c:v>1.1288405999999997</c:v>
                </c:pt>
                <c:pt idx="5">
                  <c:v>1.4377844</c:v>
                </c:pt>
                <c:pt idx="6">
                  <c:v>1.7548284000000001</c:v>
                </c:pt>
                <c:pt idx="7">
                  <c:v>2.0784094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'Graph 2-5'!$A$18:$A$25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'Graph 2-5'!$F$18:$F$25</c:f>
              <c:numCache>
                <c:formatCode>0.00000_ </c:formatCode>
                <c:ptCount val="8"/>
                <c:pt idx="0">
                  <c:v>0</c:v>
                </c:pt>
                <c:pt idx="1">
                  <c:v>1.4017678</c:v>
                </c:pt>
                <c:pt idx="2">
                  <c:v>2.8482906999999997</c:v>
                </c:pt>
                <c:pt idx="3">
                  <c:v>4.3450914000000003</c:v>
                </c:pt>
                <c:pt idx="4">
                  <c:v>5.8978953999999995</c:v>
                </c:pt>
                <c:pt idx="5">
                  <c:v>7.5127915999999999</c:v>
                </c:pt>
                <c:pt idx="6">
                  <c:v>9.1962276000000003</c:v>
                </c:pt>
                <c:pt idx="7">
                  <c:v>10.9551506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im_bil!#REF!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'Graph 2-5'!$H$18:$H$25</c:f>
              <c:numCache>
                <c:formatCode>0.00000_ 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83576"/>
        <c:axId val="229683968"/>
      </c:lineChart>
      <c:catAx>
        <c:axId val="229683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229683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Liaoning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1'!$K$79:$K$92</c:f>
              <c:numCache>
                <c:formatCode>#,##0.00_ </c:formatCode>
                <c:ptCount val="14"/>
                <c:pt idx="0">
                  <c:v>31.448957189901193</c:v>
                </c:pt>
                <c:pt idx="1">
                  <c:v>35.031315240083515</c:v>
                </c:pt>
                <c:pt idx="2">
                  <c:v>-10.719439290867861</c:v>
                </c:pt>
                <c:pt idx="3">
                  <c:v>27.176171784807202</c:v>
                </c:pt>
                <c:pt idx="4">
                  <c:v>38.344226579520701</c:v>
                </c:pt>
                <c:pt idx="5">
                  <c:v>36.948818897637793</c:v>
                </c:pt>
                <c:pt idx="6">
                  <c:v>-2.7550189257821822</c:v>
                </c:pt>
                <c:pt idx="7">
                  <c:v>38.859873866771785</c:v>
                </c:pt>
                <c:pt idx="8">
                  <c:v>-9.0409111875953467</c:v>
                </c:pt>
                <c:pt idx="9">
                  <c:v>-23.389896625707053</c:v>
                </c:pt>
                <c:pt idx="10">
                  <c:v>26.116401038749437</c:v>
                </c:pt>
                <c:pt idx="11">
                  <c:v>-12.661498708010333</c:v>
                </c:pt>
                <c:pt idx="12">
                  <c:v>-13.105584319526631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1'!$L$79:$L$92</c:f>
              <c:numCache>
                <c:formatCode>#,##0.00_ </c:formatCode>
                <c:ptCount val="14"/>
                <c:pt idx="0">
                  <c:v>8.4469152089774013</c:v>
                </c:pt>
                <c:pt idx="1">
                  <c:v>9.972481871379312</c:v>
                </c:pt>
                <c:pt idx="2">
                  <c:v>11.155631144952039</c:v>
                </c:pt>
                <c:pt idx="3">
                  <c:v>21.865399817309395</c:v>
                </c:pt>
                <c:pt idx="4">
                  <c:v>18.812896931650247</c:v>
                </c:pt>
                <c:pt idx="5">
                  <c:v>25.791649060744049</c:v>
                </c:pt>
                <c:pt idx="6">
                  <c:v>34.046606355599508</c:v>
                </c:pt>
                <c:pt idx="7">
                  <c:v>13.154233498993783</c:v>
                </c:pt>
                <c:pt idx="8">
                  <c:v>22.431974145065347</c:v>
                </c:pt>
                <c:pt idx="9">
                  <c:v>26.215379783635374</c:v>
                </c:pt>
                <c:pt idx="10">
                  <c:v>14.377106373224224</c:v>
                </c:pt>
                <c:pt idx="11">
                  <c:v>11.079626526525811</c:v>
                </c:pt>
                <c:pt idx="12">
                  <c:v>6.5875361930722409</c:v>
                </c:pt>
                <c:pt idx="13">
                  <c:v>-1.2281334531912602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4768"/>
        <c:axId val="230405160"/>
      </c:lineChart>
      <c:catAx>
        <c:axId val="2304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5160"/>
        <c:crosses val="autoZero"/>
        <c:auto val="1"/>
        <c:lblAlgn val="ctr"/>
        <c:lblOffset val="100"/>
        <c:noMultiLvlLbl val="0"/>
      </c:catAx>
      <c:valAx>
        <c:axId val="23040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Jilin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1'!$K$94:$K$107</c:f>
              <c:numCache>
                <c:formatCode>#,##0.00_ </c:formatCode>
                <c:ptCount val="14"/>
                <c:pt idx="2">
                  <c:v>12.648221343873534</c:v>
                </c:pt>
                <c:pt idx="3">
                  <c:v>101.92982456140349</c:v>
                </c:pt>
                <c:pt idx="4">
                  <c:v>43.353605560382277</c:v>
                </c:pt>
                <c:pt idx="5">
                  <c:v>37.636363636363647</c:v>
                </c:pt>
                <c:pt idx="6">
                  <c:v>32.452664024658738</c:v>
                </c:pt>
                <c:pt idx="7">
                  <c:v>18.583776595744684</c:v>
                </c:pt>
                <c:pt idx="8">
                  <c:v>16.204093075413507</c:v>
                </c:pt>
                <c:pt idx="9">
                  <c:v>19.348612786489738</c:v>
                </c:pt>
                <c:pt idx="10">
                  <c:v>17.566201738427335</c:v>
                </c:pt>
                <c:pt idx="11">
                  <c:v>-16.110729023383776</c:v>
                </c:pt>
                <c:pt idx="12">
                  <c:v>14.203730272596848</c:v>
                </c:pt>
                <c:pt idx="13">
                  <c:v>13.94472361809045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1'!$L$94:$L$107</c:f>
              <c:numCache>
                <c:formatCode>#,##0.00_ </c:formatCode>
                <c:ptCount val="14"/>
                <c:pt idx="0">
                  <c:v>11.006911349844572</c:v>
                </c:pt>
                <c:pt idx="1">
                  <c:v>12.126781954368159</c:v>
                </c:pt>
                <c:pt idx="2">
                  <c:v>15.915127640088023</c:v>
                </c:pt>
                <c:pt idx="3">
                  <c:v>26.17362453677725</c:v>
                </c:pt>
                <c:pt idx="4">
                  <c:v>35.628837551721126</c:v>
                </c:pt>
                <c:pt idx="5">
                  <c:v>18.272481101335881</c:v>
                </c:pt>
                <c:pt idx="6">
                  <c:v>32.752091267174819</c:v>
                </c:pt>
                <c:pt idx="7">
                  <c:v>14.761991074809423</c:v>
                </c:pt>
                <c:pt idx="8">
                  <c:v>23.11640704213529</c:v>
                </c:pt>
                <c:pt idx="9">
                  <c:v>25.086209433988227</c:v>
                </c:pt>
                <c:pt idx="10">
                  <c:v>16.306671826807584</c:v>
                </c:pt>
                <c:pt idx="11">
                  <c:v>12.035754538223786</c:v>
                </c:pt>
                <c:pt idx="12">
                  <c:v>5.7689554084652483</c:v>
                </c:pt>
                <c:pt idx="13">
                  <c:v>4.5339396759423778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5944"/>
        <c:axId val="230406336"/>
      </c:lineChart>
      <c:catAx>
        <c:axId val="230405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6336"/>
        <c:crosses val="autoZero"/>
        <c:auto val="1"/>
        <c:lblAlgn val="ctr"/>
        <c:lblOffset val="100"/>
        <c:noMultiLvlLbl val="0"/>
      </c:catAx>
      <c:valAx>
        <c:axId val="23040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Shanghai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1'!$K$109:$K$122</c:f>
              <c:numCache>
                <c:formatCode>#,##0.00_ </c:formatCode>
                <c:ptCount val="14"/>
                <c:pt idx="0">
                  <c:v>8.8744588744588793</c:v>
                </c:pt>
                <c:pt idx="1">
                  <c:v>16.302186878727642</c:v>
                </c:pt>
                <c:pt idx="2">
                  <c:v>11.81196581196582</c:v>
                </c:pt>
                <c:pt idx="3">
                  <c:v>4.7240483106558706</c:v>
                </c:pt>
                <c:pt idx="4">
                  <c:v>4.6715328467153316</c:v>
                </c:pt>
                <c:pt idx="5">
                  <c:v>10.460251046025103</c:v>
                </c:pt>
                <c:pt idx="6">
                  <c:v>27.323232323232325</c:v>
                </c:pt>
                <c:pt idx="7">
                  <c:v>4.5021816739389209</c:v>
                </c:pt>
                <c:pt idx="8">
                  <c:v>5.5323590814196244</c:v>
                </c:pt>
                <c:pt idx="9">
                  <c:v>13.30815574139017</c:v>
                </c:pt>
                <c:pt idx="10">
                  <c:v>20.506309023093404</c:v>
                </c:pt>
                <c:pt idx="11">
                  <c:v>10.503786631544276</c:v>
                </c:pt>
                <c:pt idx="12">
                  <c:v>8.2598331346841469</c:v>
                </c:pt>
                <c:pt idx="13">
                  <c:v>1.6129032258064502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1'!$L$109:$L$122</c:f>
              <c:numCache>
                <c:formatCode>#,##0.00_ </c:formatCode>
                <c:ptCount val="14"/>
                <c:pt idx="0">
                  <c:v>10.189976430485292</c:v>
                </c:pt>
                <c:pt idx="1">
                  <c:v>16.603292440555073</c:v>
                </c:pt>
                <c:pt idx="2">
                  <c:v>20.596768728944028</c:v>
                </c:pt>
                <c:pt idx="3">
                  <c:v>15.742929159634089</c:v>
                </c:pt>
                <c:pt idx="4">
                  <c:v>17.476988247742177</c:v>
                </c:pt>
                <c:pt idx="5">
                  <c:v>23.893671157675289</c:v>
                </c:pt>
                <c:pt idx="6">
                  <c:v>23.296809974952026</c:v>
                </c:pt>
                <c:pt idx="7">
                  <c:v>8.7271938872047983</c:v>
                </c:pt>
                <c:pt idx="8">
                  <c:v>15.123039833830099</c:v>
                </c:pt>
                <c:pt idx="9">
                  <c:v>17.20331120920493</c:v>
                </c:pt>
                <c:pt idx="10">
                  <c:v>7.5733997495075256</c:v>
                </c:pt>
                <c:pt idx="11">
                  <c:v>9.0998319620572143</c:v>
                </c:pt>
                <c:pt idx="12">
                  <c:v>9.9942438742898645</c:v>
                </c:pt>
                <c:pt idx="13">
                  <c:v>5.1361224347045153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407120"/>
        <c:axId val="230407512"/>
      </c:lineChart>
      <c:catAx>
        <c:axId val="23040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7512"/>
        <c:crosses val="autoZero"/>
        <c:auto val="1"/>
        <c:lblAlgn val="ctr"/>
        <c:lblOffset val="100"/>
        <c:noMultiLvlLbl val="0"/>
      </c:catAx>
      <c:valAx>
        <c:axId val="23040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40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Jiangsu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1'!$K$124:$K$137</c:f>
              <c:numCache>
                <c:formatCode>#,##0.00_ </c:formatCode>
                <c:ptCount val="14"/>
                <c:pt idx="0">
                  <c:v>45.549003089019948</c:v>
                </c:pt>
                <c:pt idx="1">
                  <c:v>52.440671425815189</c:v>
                </c:pt>
                <c:pt idx="2">
                  <c:v>-23.193266675104429</c:v>
                </c:pt>
                <c:pt idx="3">
                  <c:v>8.6182746972069069</c:v>
                </c:pt>
                <c:pt idx="4">
                  <c:v>32.223317909428786</c:v>
                </c:pt>
                <c:pt idx="5">
                  <c:v>25.592335494234408</c:v>
                </c:pt>
                <c:pt idx="6">
                  <c:v>14.745112369815461</c:v>
                </c:pt>
                <c:pt idx="7">
                  <c:v>0.80812101910827661</c:v>
                </c:pt>
                <c:pt idx="8">
                  <c:v>12.534059945504094</c:v>
                </c:pt>
                <c:pt idx="9">
                  <c:v>12.752219531880527</c:v>
                </c:pt>
                <c:pt idx="10">
                  <c:v>11.291276337493382</c:v>
                </c:pt>
                <c:pt idx="11">
                  <c:v>-6.9912469588075732</c:v>
                </c:pt>
                <c:pt idx="12">
                  <c:v>-15.289094681138938</c:v>
                </c:pt>
                <c:pt idx="13">
                  <c:v>-13.842549868673249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1'!$L$124:$L$137</c:f>
              <c:numCache>
                <c:formatCode>#,##0.00_ </c:formatCode>
                <c:ptCount val="14"/>
                <c:pt idx="0">
                  <c:v>12.160616019727533</c:v>
                </c:pt>
                <c:pt idx="1">
                  <c:v>17.309757373772605</c:v>
                </c:pt>
                <c:pt idx="2">
                  <c:v>20.582812051491885</c:v>
                </c:pt>
                <c:pt idx="3">
                  <c:v>25.249298048599012</c:v>
                </c:pt>
                <c:pt idx="4">
                  <c:v>20.125657847893642</c:v>
                </c:pt>
                <c:pt idx="5">
                  <c:v>25.457236676281102</c:v>
                </c:pt>
                <c:pt idx="6">
                  <c:v>30.373958661878973</c:v>
                </c:pt>
                <c:pt idx="7">
                  <c:v>13.074920960078163</c:v>
                </c:pt>
                <c:pt idx="8">
                  <c:v>21.314859064457913</c:v>
                </c:pt>
                <c:pt idx="9">
                  <c:v>24.253756803472903</c:v>
                </c:pt>
                <c:pt idx="10">
                  <c:v>12.626312484613944</c:v>
                </c:pt>
                <c:pt idx="11">
                  <c:v>11.549062221563755</c:v>
                </c:pt>
                <c:pt idx="12">
                  <c:v>10.920140915440335</c:v>
                </c:pt>
                <c:pt idx="13">
                  <c:v>6.2444624547628447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40744"/>
        <c:axId val="230541136"/>
      </c:lineChart>
      <c:catAx>
        <c:axId val="23054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1136"/>
        <c:crosses val="autoZero"/>
        <c:auto val="1"/>
        <c:lblAlgn val="ctr"/>
        <c:lblOffset val="100"/>
        <c:noMultiLvlLbl val="0"/>
      </c:catAx>
      <c:valAx>
        <c:axId val="23054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Anhui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1'!$K$154:$K$167</c:f>
              <c:numCache>
                <c:formatCode>#,##0.00_ </c:formatCode>
                <c:ptCount val="14"/>
                <c:pt idx="0">
                  <c:v>11.275964391691385</c:v>
                </c:pt>
                <c:pt idx="1">
                  <c:v>4.2666666666666631</c:v>
                </c:pt>
                <c:pt idx="2">
                  <c:v>39.897698209718669</c:v>
                </c:pt>
                <c:pt idx="3">
                  <c:v>25.776965265082264</c:v>
                </c:pt>
                <c:pt idx="4">
                  <c:v>102.61627906976743</c:v>
                </c:pt>
                <c:pt idx="5">
                  <c:v>115.13629842180775</c:v>
                </c:pt>
                <c:pt idx="6">
                  <c:v>16.372124041347114</c:v>
                </c:pt>
                <c:pt idx="7">
                  <c:v>11.28939828080231</c:v>
                </c:pt>
                <c:pt idx="8">
                  <c:v>29.093717816683817</c:v>
                </c:pt>
                <c:pt idx="9">
                  <c:v>32.2098125249302</c:v>
                </c:pt>
                <c:pt idx="10">
                  <c:v>30.306230200633564</c:v>
                </c:pt>
                <c:pt idx="11">
                  <c:v>23.732345450335735</c:v>
                </c:pt>
                <c:pt idx="12">
                  <c:v>15.456586826347296</c:v>
                </c:pt>
                <c:pt idx="13">
                  <c:v>10.364667747163692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1'!$L$154:$L$167</c:f>
              <c:numCache>
                <c:formatCode>#,##0.00_ </c:formatCode>
                <c:ptCount val="14"/>
                <c:pt idx="0">
                  <c:v>8.0063705689440887</c:v>
                </c:pt>
                <c:pt idx="1">
                  <c:v>11.804252085942224</c:v>
                </c:pt>
                <c:pt idx="2">
                  <c:v>21.186561881298616</c:v>
                </c:pt>
                <c:pt idx="3">
                  <c:v>12.277124684858487</c:v>
                </c:pt>
                <c:pt idx="4">
                  <c:v>17.400226534717088</c:v>
                </c:pt>
                <c:pt idx="5">
                  <c:v>26.248873547341887</c:v>
                </c:pt>
                <c:pt idx="6">
                  <c:v>31.660721597128539</c:v>
                </c:pt>
                <c:pt idx="7">
                  <c:v>15.581732063491472</c:v>
                </c:pt>
                <c:pt idx="8">
                  <c:v>23.937552854897714</c:v>
                </c:pt>
                <c:pt idx="9">
                  <c:v>29.753687363845536</c:v>
                </c:pt>
                <c:pt idx="10">
                  <c:v>15.099427545836818</c:v>
                </c:pt>
                <c:pt idx="11">
                  <c:v>1.9266023613612182</c:v>
                </c:pt>
                <c:pt idx="12">
                  <c:v>22.122276260133013</c:v>
                </c:pt>
                <c:pt idx="13">
                  <c:v>4.0983065100061555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41920"/>
        <c:axId val="230542312"/>
      </c:lineChart>
      <c:catAx>
        <c:axId val="2305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2312"/>
        <c:crosses val="autoZero"/>
        <c:auto val="1"/>
        <c:lblAlgn val="ctr"/>
        <c:lblOffset val="100"/>
        <c:noMultiLvlLbl val="0"/>
      </c:catAx>
      <c:valAx>
        <c:axId val="23054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Hubei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1'!$K$199:$K$212</c:f>
              <c:numCache>
                <c:formatCode>#,##0.00_ </c:formatCode>
                <c:ptCount val="14"/>
                <c:pt idx="1">
                  <c:v>11.055634807417981</c:v>
                </c:pt>
                <c:pt idx="2">
                  <c:v>33.012202954399484</c:v>
                </c:pt>
                <c:pt idx="3">
                  <c:v>5.504587155963292</c:v>
                </c:pt>
                <c:pt idx="4">
                  <c:v>12.082379862700222</c:v>
                </c:pt>
                <c:pt idx="5">
                  <c:v>12.944058799509994</c:v>
                </c:pt>
                <c:pt idx="6">
                  <c:v>17.317425885755622</c:v>
                </c:pt>
                <c:pt idx="7">
                  <c:v>12.72727272727272</c:v>
                </c:pt>
                <c:pt idx="8">
                  <c:v>10.716238381629296</c:v>
                </c:pt>
                <c:pt idx="9">
                  <c:v>14.938271604938279</c:v>
                </c:pt>
                <c:pt idx="10">
                  <c:v>21.71858216970999</c:v>
                </c:pt>
                <c:pt idx="11">
                  <c:v>21.567243205082942</c:v>
                </c:pt>
                <c:pt idx="12">
                  <c:v>15.098722415795596</c:v>
                </c:pt>
                <c:pt idx="13">
                  <c:v>12.865792129162458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1'!$L$199:$L$212</c:f>
              <c:numCache>
                <c:formatCode>#,##0.00_ </c:formatCode>
                <c:ptCount val="14"/>
                <c:pt idx="0">
                  <c:v>7.674155550354933</c:v>
                </c:pt>
                <c:pt idx="1">
                  <c:v>11.176441288873606</c:v>
                </c:pt>
                <c:pt idx="2">
                  <c:v>14.721549866431927</c:v>
                </c:pt>
                <c:pt idx="3">
                  <c:v>16.945216691864108</c:v>
                </c:pt>
                <c:pt idx="4">
                  <c:v>25.645225714634702</c:v>
                </c:pt>
                <c:pt idx="5">
                  <c:v>25.583970462096683</c:v>
                </c:pt>
                <c:pt idx="6">
                  <c:v>34.464013633313883</c:v>
                </c:pt>
                <c:pt idx="7">
                  <c:v>14.775270088771709</c:v>
                </c:pt>
                <c:pt idx="8">
                  <c:v>23.329046613330306</c:v>
                </c:pt>
                <c:pt idx="9">
                  <c:v>30.620890716282112</c:v>
                </c:pt>
                <c:pt idx="10">
                  <c:v>14.961160728105781</c:v>
                </c:pt>
                <c:pt idx="11">
                  <c:v>14.396741799741285</c:v>
                </c:pt>
                <c:pt idx="12">
                  <c:v>13.888913788948765</c:v>
                </c:pt>
                <c:pt idx="13">
                  <c:v>7.2023340812706449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43096"/>
        <c:axId val="230543488"/>
      </c:lineChart>
      <c:catAx>
        <c:axId val="23054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3488"/>
        <c:crosses val="autoZero"/>
        <c:auto val="1"/>
        <c:lblAlgn val="ctr"/>
        <c:lblOffset val="100"/>
        <c:noMultiLvlLbl val="0"/>
      </c:catAx>
      <c:valAx>
        <c:axId val="23054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054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Hunan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1'!$K$214:$K$227</c:f>
              <c:numCache>
                <c:formatCode>#,##0.00_ </c:formatCode>
                <c:ptCount val="14"/>
                <c:pt idx="2">
                  <c:v>-4.768300873069176</c:v>
                </c:pt>
                <c:pt idx="3">
                  <c:v>46.121297602256696</c:v>
                </c:pt>
                <c:pt idx="4">
                  <c:v>25.144787644787648</c:v>
                </c:pt>
                <c:pt idx="5">
                  <c:v>26.108754338603958</c:v>
                </c:pt>
                <c:pt idx="6">
                  <c:v>22.477064220183451</c:v>
                </c:pt>
                <c:pt idx="7">
                  <c:v>14.781523096129856</c:v>
                </c:pt>
                <c:pt idx="8">
                  <c:v>12.769197302588653</c:v>
                </c:pt>
                <c:pt idx="9">
                  <c:v>18.634259259259256</c:v>
                </c:pt>
                <c:pt idx="10">
                  <c:v>18.373983739837406</c:v>
                </c:pt>
                <c:pt idx="11">
                  <c:v>19.560439560439558</c:v>
                </c:pt>
                <c:pt idx="12">
                  <c:v>17.934283088235304</c:v>
                </c:pt>
                <c:pt idx="13">
                  <c:v>12.654651729176813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1'!$L$214:$L$227</c:f>
              <c:numCache>
                <c:formatCode>#,##0.00_ </c:formatCode>
                <c:ptCount val="14"/>
                <c:pt idx="0">
                  <c:v>8.3415537983768004</c:v>
                </c:pt>
                <c:pt idx="1">
                  <c:v>12.247262461640741</c:v>
                </c:pt>
                <c:pt idx="2">
                  <c:v>21.074859204256626</c:v>
                </c:pt>
                <c:pt idx="3">
                  <c:v>18.126460175521686</c:v>
                </c:pt>
                <c:pt idx="4">
                  <c:v>19.779262498159291</c:v>
                </c:pt>
                <c:pt idx="5">
                  <c:v>28.711294009653621</c:v>
                </c:pt>
                <c:pt idx="6">
                  <c:v>34.023193797182948</c:v>
                </c:pt>
                <c:pt idx="7">
                  <c:v>14.909817886121379</c:v>
                </c:pt>
                <c:pt idx="8">
                  <c:v>23.920726423035312</c:v>
                </c:pt>
                <c:pt idx="9">
                  <c:v>28.543545661334612</c:v>
                </c:pt>
                <c:pt idx="10">
                  <c:v>15.242444156612978</c:v>
                </c:pt>
                <c:pt idx="11">
                  <c:v>12.726453520155045</c:v>
                </c:pt>
                <c:pt idx="12">
                  <c:v>11.25413274404381</c:v>
                </c:pt>
                <c:pt idx="13">
                  <c:v>5.4283211069995563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79648"/>
        <c:axId val="231080040"/>
      </c:lineChart>
      <c:catAx>
        <c:axId val="23107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080040"/>
        <c:crosses val="autoZero"/>
        <c:auto val="1"/>
        <c:lblAlgn val="ctr"/>
        <c:lblOffset val="100"/>
        <c:noMultiLvlLbl val="0"/>
      </c:catAx>
      <c:valAx>
        <c:axId val="23108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07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/>
              <a:t>Guangdong</a:t>
            </a:r>
            <a:endParaRPr lang="ja-JP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for Graph 1'!$K$2</c:f>
              <c:strCache>
                <c:ptCount val="1"/>
                <c:pt idx="0">
                  <c:v>FDI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1'!$K$229:$K$242</c:f>
              <c:numCache>
                <c:formatCode>#,##0.00_ </c:formatCode>
                <c:ptCount val="14"/>
                <c:pt idx="0">
                  <c:v>1.0638297872340496</c:v>
                </c:pt>
                <c:pt idx="1">
                  <c:v>18.817696414950436</c:v>
                </c:pt>
                <c:pt idx="2">
                  <c:v>-35.732169223855692</c:v>
                </c:pt>
                <c:pt idx="3">
                  <c:v>23.504145440015979</c:v>
                </c:pt>
                <c:pt idx="4">
                  <c:v>17.356842445810415</c:v>
                </c:pt>
                <c:pt idx="5">
                  <c:v>18.0289455547898</c:v>
                </c:pt>
                <c:pt idx="6">
                  <c:v>11.917552259722065</c:v>
                </c:pt>
                <c:pt idx="7">
                  <c:v>1.914749308707675</c:v>
                </c:pt>
                <c:pt idx="8">
                  <c:v>3.7165967031841829</c:v>
                </c:pt>
                <c:pt idx="9">
                  <c:v>7.5913129318854855</c:v>
                </c:pt>
                <c:pt idx="10">
                  <c:v>8.0328470501880957</c:v>
                </c:pt>
                <c:pt idx="11">
                  <c:v>5.9577901397086963</c:v>
                </c:pt>
                <c:pt idx="12">
                  <c:v>7.6907662712407676</c:v>
                </c:pt>
                <c:pt idx="13">
                  <c:v>1.4885936511488396E-2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'Data for Graph 1'!$L$2</c:f>
              <c:strCache>
                <c:ptCount val="1"/>
                <c:pt idx="0">
                  <c:v>GRP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for Graph 1'!$C$109:$C$122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'Data for Graph 1'!$L$229:$L$242</c:f>
              <c:numCache>
                <c:formatCode>#,##0.00_ </c:formatCode>
                <c:ptCount val="14"/>
                <c:pt idx="0">
                  <c:v>12.153331810536351</c:v>
                </c:pt>
                <c:pt idx="1">
                  <c:v>17.346668226880823</c:v>
                </c:pt>
                <c:pt idx="2">
                  <c:v>19.062824042206671</c:v>
                </c:pt>
                <c:pt idx="3">
                  <c:v>20.817215945463087</c:v>
                </c:pt>
                <c:pt idx="4">
                  <c:v>21.118624846860712</c:v>
                </c:pt>
                <c:pt idx="5">
                  <c:v>25.298412024391624</c:v>
                </c:pt>
                <c:pt idx="6">
                  <c:v>26.782573845134095</c:v>
                </c:pt>
                <c:pt idx="7">
                  <c:v>9.0914042151485575</c:v>
                </c:pt>
                <c:pt idx="8">
                  <c:v>17.59896643409007</c:v>
                </c:pt>
                <c:pt idx="9">
                  <c:v>21.204622753951451</c:v>
                </c:pt>
                <c:pt idx="10">
                  <c:v>9.7354490046168927</c:v>
                </c:pt>
                <c:pt idx="11">
                  <c:v>11.028119568152729</c:v>
                </c:pt>
                <c:pt idx="12">
                  <c:v>9.9772285137283099</c:v>
                </c:pt>
                <c:pt idx="13">
                  <c:v>5.9017987786542658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80824"/>
        <c:axId val="231081216"/>
      </c:lineChart>
      <c:catAx>
        <c:axId val="23108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081216"/>
        <c:crosses val="autoZero"/>
        <c:auto val="1"/>
        <c:lblAlgn val="ctr"/>
        <c:lblOffset val="100"/>
        <c:noMultiLvlLbl val="0"/>
      </c:catAx>
      <c:valAx>
        <c:axId val="2310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ja-JP"/>
          </a:p>
        </c:txPr>
        <c:crossAx val="23108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4</xdr:col>
      <xdr:colOff>266700</xdr:colOff>
      <xdr:row>16</xdr:row>
      <xdr:rowOff>114300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352425</xdr:colOff>
      <xdr:row>0</xdr:row>
      <xdr:rowOff>57150</xdr:rowOff>
    </xdr:from>
    <xdr:to>
      <xdr:col>8</xdr:col>
      <xdr:colOff>542925</xdr:colOff>
      <xdr:row>16</xdr:row>
      <xdr:rowOff>123825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76200</xdr:colOff>
      <xdr:row>0</xdr:row>
      <xdr:rowOff>57150</xdr:rowOff>
    </xdr:from>
    <xdr:to>
      <xdr:col>13</xdr:col>
      <xdr:colOff>266700</xdr:colOff>
      <xdr:row>16</xdr:row>
      <xdr:rowOff>123825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17</xdr:row>
      <xdr:rowOff>57150</xdr:rowOff>
    </xdr:from>
    <xdr:to>
      <xdr:col>4</xdr:col>
      <xdr:colOff>266700</xdr:colOff>
      <xdr:row>33</xdr:row>
      <xdr:rowOff>114300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342900</xdr:colOff>
      <xdr:row>17</xdr:row>
      <xdr:rowOff>57150</xdr:rowOff>
    </xdr:from>
    <xdr:to>
      <xdr:col>8</xdr:col>
      <xdr:colOff>533400</xdr:colOff>
      <xdr:row>33</xdr:row>
      <xdr:rowOff>114300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352425</xdr:colOff>
      <xdr:row>0</xdr:row>
      <xdr:rowOff>57150</xdr:rowOff>
    </xdr:from>
    <xdr:to>
      <xdr:col>17</xdr:col>
      <xdr:colOff>542925</xdr:colOff>
      <xdr:row>16</xdr:row>
      <xdr:rowOff>114300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76200</xdr:colOff>
      <xdr:row>17</xdr:row>
      <xdr:rowOff>66675</xdr:rowOff>
    </xdr:from>
    <xdr:to>
      <xdr:col>13</xdr:col>
      <xdr:colOff>266700</xdr:colOff>
      <xdr:row>33</xdr:row>
      <xdr:rowOff>114300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</xdr:row>
      <xdr:rowOff>66675</xdr:rowOff>
    </xdr:from>
    <xdr:to>
      <xdr:col>17</xdr:col>
      <xdr:colOff>542925</xdr:colOff>
      <xdr:row>33</xdr:row>
      <xdr:rowOff>114300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333375</xdr:colOff>
      <xdr:row>34</xdr:row>
      <xdr:rowOff>47625</xdr:rowOff>
    </xdr:from>
    <xdr:to>
      <xdr:col>8</xdr:col>
      <xdr:colOff>523875</xdr:colOff>
      <xdr:row>50</xdr:row>
      <xdr:rowOff>114300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66675</xdr:colOff>
      <xdr:row>34</xdr:row>
      <xdr:rowOff>47625</xdr:rowOff>
    </xdr:from>
    <xdr:to>
      <xdr:col>4</xdr:col>
      <xdr:colOff>257175</xdr:colOff>
      <xdr:row>50</xdr:row>
      <xdr:rowOff>114300</xdr:rowOff>
    </xdr:to>
    <xdr:graphicFrame macro="">
      <xdr:nvGraphicFramePr>
        <xdr:cNvPr id="18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85725</xdr:colOff>
      <xdr:row>34</xdr:row>
      <xdr:rowOff>47625</xdr:rowOff>
    </xdr:from>
    <xdr:to>
      <xdr:col>13</xdr:col>
      <xdr:colOff>276225</xdr:colOff>
      <xdr:row>50</xdr:row>
      <xdr:rowOff>104775</xdr:rowOff>
    </xdr:to>
    <xdr:graphicFrame macro="">
      <xdr:nvGraphicFramePr>
        <xdr:cNvPr id="19" name="グラフ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371475</xdr:colOff>
      <xdr:row>34</xdr:row>
      <xdr:rowOff>47625</xdr:rowOff>
    </xdr:from>
    <xdr:to>
      <xdr:col>17</xdr:col>
      <xdr:colOff>561975</xdr:colOff>
      <xdr:row>50</xdr:row>
      <xdr:rowOff>114300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47625</xdr:rowOff>
    </xdr:from>
    <xdr:to>
      <xdr:col>7</xdr:col>
      <xdr:colOff>542926</xdr:colOff>
      <xdr:row>15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47625</xdr:rowOff>
    </xdr:from>
    <xdr:to>
      <xdr:col>7</xdr:col>
      <xdr:colOff>542926</xdr:colOff>
      <xdr:row>15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47625</xdr:rowOff>
    </xdr:from>
    <xdr:to>
      <xdr:col>7</xdr:col>
      <xdr:colOff>542926</xdr:colOff>
      <xdr:row>15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47625</xdr:rowOff>
    </xdr:from>
    <xdr:to>
      <xdr:col>7</xdr:col>
      <xdr:colOff>542926</xdr:colOff>
      <xdr:row>15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</xdr:row>
      <xdr:rowOff>47625</xdr:rowOff>
    </xdr:from>
    <xdr:to>
      <xdr:col>7</xdr:col>
      <xdr:colOff>542926</xdr:colOff>
      <xdr:row>15</xdr:row>
      <xdr:rowOff>161925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tabSelected="1" workbookViewId="0">
      <selection activeCell="I10" sqref="I10"/>
    </sheetView>
  </sheetViews>
  <sheetFormatPr defaultRowHeight="12.75"/>
  <cols>
    <col min="1" max="1" width="1.7109375" style="27" customWidth="1"/>
    <col min="2" max="2" width="22.5703125" style="29" customWidth="1"/>
    <col min="3" max="3" width="24.28515625" style="29" customWidth="1"/>
    <col min="4" max="4" width="22.85546875" style="29" customWidth="1"/>
    <col min="5" max="5" width="20.28515625" style="29" customWidth="1"/>
    <col min="6" max="6" width="1.7109375" style="27" customWidth="1"/>
    <col min="7" max="7" width="51.140625" style="28" hidden="1" customWidth="1"/>
    <col min="8" max="8" width="12.28515625" style="27" customWidth="1"/>
    <col min="9" max="16384" width="9.140625" style="27"/>
  </cols>
  <sheetData>
    <row r="1" spans="2:7" ht="6" customHeight="1" thickBot="1">
      <c r="B1" s="26"/>
      <c r="C1" s="26"/>
      <c r="D1" s="26"/>
      <c r="E1" s="26"/>
    </row>
    <row r="2" spans="2:7" s="29" customFormat="1" ht="27.75" customHeight="1" thickTop="1" thickBot="1">
      <c r="B2" s="44" t="s">
        <v>259</v>
      </c>
      <c r="C2" s="45" t="s">
        <v>260</v>
      </c>
      <c r="D2" s="44" t="s">
        <v>261</v>
      </c>
      <c r="E2" s="44" t="s">
        <v>262</v>
      </c>
    </row>
    <row r="3" spans="2:7" s="29" customFormat="1" ht="24" customHeight="1" thickTop="1">
      <c r="B3" s="30" t="s">
        <v>335</v>
      </c>
      <c r="C3" s="31"/>
    </row>
    <row r="4" spans="2:7" ht="24" customHeight="1">
      <c r="B4" s="46" t="s">
        <v>263</v>
      </c>
      <c r="C4" s="32" t="s">
        <v>266</v>
      </c>
      <c r="D4" s="32" t="s">
        <v>328</v>
      </c>
      <c r="E4" s="32" t="s">
        <v>268</v>
      </c>
      <c r="G4" s="28" t="s">
        <v>317</v>
      </c>
    </row>
    <row r="5" spans="2:7" ht="24" customHeight="1">
      <c r="B5" s="47" t="s">
        <v>325</v>
      </c>
      <c r="C5" s="33" t="s">
        <v>271</v>
      </c>
      <c r="D5" s="34" t="s">
        <v>329</v>
      </c>
      <c r="E5" s="34" t="s">
        <v>278</v>
      </c>
      <c r="G5" s="28" t="s">
        <v>322</v>
      </c>
    </row>
    <row r="6" spans="2:7" ht="24" customHeight="1">
      <c r="B6" s="47" t="s">
        <v>274</v>
      </c>
      <c r="C6" s="34" t="s">
        <v>273</v>
      </c>
      <c r="D6" s="34" t="s">
        <v>330</v>
      </c>
      <c r="E6" s="34" t="s">
        <v>326</v>
      </c>
      <c r="G6" s="28" t="s">
        <v>320</v>
      </c>
    </row>
    <row r="7" spans="2:7" ht="24" customHeight="1">
      <c r="B7" s="47" t="s">
        <v>279</v>
      </c>
      <c r="C7" s="34" t="s">
        <v>280</v>
      </c>
      <c r="D7" s="34" t="s">
        <v>331</v>
      </c>
      <c r="E7" s="34" t="s">
        <v>281</v>
      </c>
      <c r="G7" s="28" t="s">
        <v>323</v>
      </c>
    </row>
    <row r="8" spans="2:7" ht="24" customHeight="1">
      <c r="B8" s="47" t="s">
        <v>275</v>
      </c>
      <c r="C8" s="34" t="s">
        <v>276</v>
      </c>
      <c r="D8" s="34" t="s">
        <v>332</v>
      </c>
      <c r="E8" s="34" t="s">
        <v>277</v>
      </c>
      <c r="G8" s="28" t="s">
        <v>321</v>
      </c>
    </row>
    <row r="9" spans="2:7" ht="24" customHeight="1">
      <c r="B9" s="48" t="s">
        <v>286</v>
      </c>
      <c r="C9" s="35" t="s">
        <v>287</v>
      </c>
      <c r="D9" s="36" t="s">
        <v>333</v>
      </c>
      <c r="E9" s="36" t="s">
        <v>288</v>
      </c>
      <c r="G9" s="28" t="s">
        <v>289</v>
      </c>
    </row>
    <row r="10" spans="2:7" ht="24" customHeight="1" thickBot="1">
      <c r="B10" s="49" t="s">
        <v>270</v>
      </c>
      <c r="C10" s="37" t="s">
        <v>271</v>
      </c>
      <c r="D10" s="38" t="s">
        <v>333</v>
      </c>
      <c r="E10" s="38" t="s">
        <v>272</v>
      </c>
      <c r="G10" s="28" t="s">
        <v>319</v>
      </c>
    </row>
    <row r="11" spans="2:7" ht="24" customHeight="1" thickTop="1">
      <c r="B11" s="30" t="s">
        <v>336</v>
      </c>
      <c r="C11" s="27"/>
      <c r="D11" s="27"/>
      <c r="E11" s="27"/>
      <c r="G11" s="27"/>
    </row>
    <row r="12" spans="2:7" ht="24" customHeight="1">
      <c r="B12" s="46" t="s">
        <v>264</v>
      </c>
      <c r="C12" s="32" t="s">
        <v>267</v>
      </c>
      <c r="D12" s="32" t="s">
        <v>329</v>
      </c>
      <c r="E12" s="32" t="s">
        <v>269</v>
      </c>
      <c r="G12" s="28" t="s">
        <v>318</v>
      </c>
    </row>
    <row r="13" spans="2:7" ht="24" customHeight="1">
      <c r="B13" s="48" t="s">
        <v>290</v>
      </c>
      <c r="C13" s="35" t="s">
        <v>291</v>
      </c>
      <c r="D13" s="36" t="s">
        <v>334</v>
      </c>
      <c r="E13" s="36" t="s">
        <v>327</v>
      </c>
      <c r="G13" s="39" t="s">
        <v>300</v>
      </c>
    </row>
    <row r="14" spans="2:7" ht="24" customHeight="1" thickBot="1">
      <c r="B14" s="49" t="s">
        <v>302</v>
      </c>
      <c r="C14" s="38" t="s">
        <v>303</v>
      </c>
      <c r="D14" s="38" t="s">
        <v>334</v>
      </c>
      <c r="E14" s="38" t="s">
        <v>305</v>
      </c>
      <c r="G14" s="39" t="s">
        <v>304</v>
      </c>
    </row>
    <row r="15" spans="2:7" ht="24" customHeight="1" thickTop="1">
      <c r="B15" s="30" t="s">
        <v>337</v>
      </c>
      <c r="C15" s="31"/>
      <c r="D15" s="31"/>
      <c r="E15" s="31"/>
      <c r="G15" s="39"/>
    </row>
    <row r="16" spans="2:7" ht="24" customHeight="1">
      <c r="B16" s="50" t="s">
        <v>307</v>
      </c>
      <c r="C16" s="40" t="s">
        <v>310</v>
      </c>
      <c r="D16" s="40" t="s">
        <v>331</v>
      </c>
      <c r="E16" s="40" t="s">
        <v>311</v>
      </c>
      <c r="G16" s="39" t="s">
        <v>312</v>
      </c>
    </row>
    <row r="17" spans="2:7" ht="24" customHeight="1" thickBot="1">
      <c r="B17" s="51" t="s">
        <v>313</v>
      </c>
      <c r="C17" s="41" t="s">
        <v>314</v>
      </c>
      <c r="D17" s="41" t="s">
        <v>331</v>
      </c>
      <c r="E17" s="41" t="s">
        <v>315</v>
      </c>
      <c r="G17" s="39" t="s">
        <v>316</v>
      </c>
    </row>
    <row r="18" spans="2:7" ht="6" customHeight="1" thickTop="1">
      <c r="C18" s="31"/>
      <c r="E18" s="31"/>
      <c r="G18" s="39"/>
    </row>
    <row r="19" spans="2:7">
      <c r="C19" s="31"/>
      <c r="E19" s="31"/>
      <c r="G19" s="39"/>
    </row>
    <row r="20" spans="2:7" ht="25.5" hidden="1">
      <c r="B20" s="29" t="s">
        <v>306</v>
      </c>
      <c r="C20" s="31" t="s">
        <v>308</v>
      </c>
      <c r="D20" s="29" t="s">
        <v>265</v>
      </c>
      <c r="E20" s="42"/>
      <c r="G20" s="28" t="s">
        <v>309</v>
      </c>
    </row>
    <row r="21" spans="2:7" ht="25.5" hidden="1">
      <c r="B21" s="29" t="s">
        <v>292</v>
      </c>
      <c r="C21" s="31" t="s">
        <v>293</v>
      </c>
      <c r="D21" s="29" t="s">
        <v>265</v>
      </c>
      <c r="E21" s="42"/>
      <c r="G21" s="28" t="s">
        <v>294</v>
      </c>
    </row>
    <row r="22" spans="2:7" ht="25.5" hidden="1">
      <c r="B22" s="29" t="s">
        <v>297</v>
      </c>
      <c r="C22" s="31" t="s">
        <v>298</v>
      </c>
      <c r="D22" s="29" t="s">
        <v>265</v>
      </c>
      <c r="E22" s="42"/>
      <c r="G22" s="28" t="s">
        <v>301</v>
      </c>
    </row>
    <row r="23" spans="2:7" ht="25.5" hidden="1">
      <c r="B23" s="29" t="s">
        <v>282</v>
      </c>
      <c r="C23" s="31" t="s">
        <v>283</v>
      </c>
      <c r="D23" s="29" t="s">
        <v>265</v>
      </c>
      <c r="E23" s="42" t="s">
        <v>284</v>
      </c>
      <c r="G23" s="28" t="s">
        <v>285</v>
      </c>
    </row>
    <row r="24" spans="2:7" ht="25.5" hidden="1">
      <c r="B24" s="29" t="s">
        <v>295</v>
      </c>
      <c r="C24" s="29" t="s">
        <v>296</v>
      </c>
      <c r="D24" s="29" t="s">
        <v>265</v>
      </c>
      <c r="E24" s="43" t="s">
        <v>324</v>
      </c>
      <c r="G24" s="28" t="s">
        <v>299</v>
      </c>
    </row>
  </sheetData>
  <phoneticPr fontId="4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L13" sqref="L13"/>
    </sheetView>
  </sheetViews>
  <sheetFormatPr defaultRowHeight="15.75"/>
  <cols>
    <col min="1" max="1" width="9.140625" style="25"/>
    <col min="2" max="2" width="10.5703125" style="24" bestFit="1" customWidth="1"/>
    <col min="3" max="3" width="10.42578125" style="24" bestFit="1" customWidth="1"/>
    <col min="4" max="5" width="10.5703125" style="24" bestFit="1" customWidth="1"/>
    <col min="6" max="6" width="10.42578125" style="24" bestFit="1" customWidth="1"/>
    <col min="7" max="16384" width="9.140625" style="25"/>
  </cols>
  <sheetData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1:9" ht="15.75" customHeight="1">
      <c r="B17" s="22"/>
      <c r="C17" s="22"/>
      <c r="D17" s="22"/>
      <c r="E17" s="22"/>
      <c r="F17" s="22"/>
      <c r="G17" s="23"/>
      <c r="H17" s="23"/>
      <c r="I17" s="23"/>
    </row>
    <row r="18" spans="1:9" ht="15.75" customHeight="1">
      <c r="A18" s="25">
        <v>1</v>
      </c>
      <c r="B18" s="24">
        <v>0</v>
      </c>
      <c r="C18" s="24">
        <f>+B18</f>
        <v>0</v>
      </c>
      <c r="D18" s="24">
        <f>+B19</f>
        <v>0</v>
      </c>
      <c r="E18" s="24">
        <f>+C18+D18*1.97</f>
        <v>0</v>
      </c>
      <c r="F18" s="24">
        <f t="shared" ref="F18:F25" si="0">+C18-D18*1.97</f>
        <v>0</v>
      </c>
      <c r="H18" s="24"/>
      <c r="I18" s="24"/>
    </row>
    <row r="19" spans="1:9" ht="15.75" customHeight="1">
      <c r="A19" s="25">
        <v>2</v>
      </c>
      <c r="B19" s="24">
        <v>0</v>
      </c>
      <c r="C19" s="24">
        <f>+B20</f>
        <v>7.3978000000000002E-2</v>
      </c>
      <c r="D19" s="24">
        <f>+B21</f>
        <v>-0.61380999999999997</v>
      </c>
      <c r="E19" s="24">
        <f t="shared" ref="E19:E25" si="1">+C19+D19*1.97</f>
        <v>-1.1352276999999997</v>
      </c>
      <c r="F19" s="24">
        <f t="shared" si="0"/>
        <v>1.2831836999999999</v>
      </c>
      <c r="H19" s="24"/>
      <c r="I19" s="24"/>
    </row>
    <row r="20" spans="1:9" ht="15.75" customHeight="1">
      <c r="A20" s="25">
        <v>3</v>
      </c>
      <c r="B20" s="24">
        <v>7.3978000000000002E-2</v>
      </c>
      <c r="C20" s="24">
        <f>+B22</f>
        <v>0.16048000000000001</v>
      </c>
      <c r="D20" s="24">
        <f>+B23</f>
        <v>-1.3313200000000001</v>
      </c>
      <c r="E20" s="24">
        <f t="shared" si="1"/>
        <v>-2.4622204000000001</v>
      </c>
      <c r="F20" s="24">
        <f t="shared" si="0"/>
        <v>2.7831804000000004</v>
      </c>
      <c r="H20" s="24"/>
      <c r="I20" s="24"/>
    </row>
    <row r="21" spans="1:9" ht="15.75" customHeight="1">
      <c r="A21" s="25">
        <v>4</v>
      </c>
      <c r="B21" s="24">
        <v>-0.61380999999999997</v>
      </c>
      <c r="C21" s="24">
        <f>+B24</f>
        <v>0.26112800000000003</v>
      </c>
      <c r="D21" s="24">
        <f>+B25</f>
        <v>-2.1659600000000001</v>
      </c>
      <c r="E21" s="24">
        <f t="shared" si="1"/>
        <v>-4.0058131999999995</v>
      </c>
      <c r="F21" s="24">
        <f t="shared" si="0"/>
        <v>4.5280692</v>
      </c>
      <c r="H21" s="24"/>
      <c r="I21" s="24"/>
    </row>
    <row r="22" spans="1:9" ht="15.75" customHeight="1">
      <c r="A22" s="25">
        <v>5</v>
      </c>
      <c r="B22" s="24">
        <v>0.16048000000000001</v>
      </c>
      <c r="C22" s="24">
        <f>+B26</f>
        <v>0.37773600000000002</v>
      </c>
      <c r="D22" s="24">
        <f>+B27</f>
        <v>-3.1327199999999999</v>
      </c>
      <c r="E22" s="24">
        <f t="shared" si="1"/>
        <v>-5.7937224000000001</v>
      </c>
      <c r="F22" s="24">
        <f t="shared" si="0"/>
        <v>6.5491943999999993</v>
      </c>
      <c r="H22" s="24"/>
      <c r="I22" s="24"/>
    </row>
    <row r="23" spans="1:9" ht="15.75" customHeight="1">
      <c r="A23" s="25">
        <v>6</v>
      </c>
      <c r="B23" s="24">
        <v>-1.3313200000000001</v>
      </c>
      <c r="C23" s="24">
        <f>+B28</f>
        <v>0.51232999999999995</v>
      </c>
      <c r="D23" s="24">
        <f>+B29</f>
        <v>-4.24838</v>
      </c>
      <c r="E23" s="24">
        <f t="shared" si="1"/>
        <v>-7.8569785999999997</v>
      </c>
      <c r="F23" s="24">
        <f t="shared" si="0"/>
        <v>8.8816386000000005</v>
      </c>
      <c r="H23" s="24"/>
      <c r="I23" s="24"/>
    </row>
    <row r="24" spans="1:9" ht="15.75" customHeight="1">
      <c r="A24" s="25">
        <v>7</v>
      </c>
      <c r="B24" s="24">
        <v>0.26112800000000003</v>
      </c>
      <c r="C24" s="24">
        <f>+B30</f>
        <v>0.66717199999999999</v>
      </c>
      <c r="D24" s="24">
        <f>+B31</f>
        <v>-5.5316200000000002</v>
      </c>
      <c r="E24" s="24">
        <f t="shared" si="1"/>
        <v>-10.2301194</v>
      </c>
      <c r="F24" s="24">
        <f t="shared" si="0"/>
        <v>11.564463400000001</v>
      </c>
      <c r="H24" s="24"/>
      <c r="I24" s="24"/>
    </row>
    <row r="25" spans="1:9" ht="15.75" customHeight="1">
      <c r="A25" s="25">
        <v>8</v>
      </c>
      <c r="B25" s="24">
        <v>-2.1659600000000001</v>
      </c>
      <c r="C25" s="24">
        <f>+B32</f>
        <v>0.84478500000000001</v>
      </c>
      <c r="D25" s="24">
        <f>+B33</f>
        <v>-7.0033300000000001</v>
      </c>
      <c r="E25" s="24">
        <f t="shared" si="1"/>
        <v>-12.951775100000001</v>
      </c>
      <c r="F25" s="24">
        <f t="shared" si="0"/>
        <v>14.641345100000001</v>
      </c>
      <c r="H25" s="24"/>
      <c r="I25" s="24"/>
    </row>
    <row r="26" spans="1:9" ht="15.75" customHeight="1">
      <c r="B26" s="24">
        <v>0.37773600000000002</v>
      </c>
    </row>
    <row r="27" spans="1:9" ht="15.75" customHeight="1">
      <c r="B27" s="24">
        <v>-3.1327199999999999</v>
      </c>
    </row>
    <row r="28" spans="1:9" ht="15.75" customHeight="1">
      <c r="B28" s="24">
        <v>0.51232999999999995</v>
      </c>
    </row>
    <row r="29" spans="1:9" ht="15.75" customHeight="1">
      <c r="B29" s="24">
        <v>-4.24838</v>
      </c>
    </row>
    <row r="30" spans="1:9" ht="15.75" customHeight="1">
      <c r="B30" s="24">
        <v>0.66717199999999999</v>
      </c>
    </row>
    <row r="31" spans="1:9" ht="15.75" customHeight="1">
      <c r="B31" s="24">
        <v>-5.5316200000000002</v>
      </c>
    </row>
    <row r="32" spans="1:9" ht="15.75" customHeight="1">
      <c r="B32" s="24">
        <v>0.84478500000000001</v>
      </c>
    </row>
    <row r="33" spans="2:2" ht="15.75" customHeight="1">
      <c r="B33" s="24">
        <v>-7.0033300000000001</v>
      </c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N15" sqref="N15"/>
    </sheetView>
  </sheetViews>
  <sheetFormatPr defaultRowHeight="15.75"/>
  <cols>
    <col min="1" max="1" width="9.140625" style="25"/>
    <col min="2" max="2" width="10.5703125" style="24" bestFit="1" customWidth="1"/>
    <col min="3" max="3" width="10.42578125" style="24" bestFit="1" customWidth="1"/>
    <col min="4" max="5" width="10.5703125" style="24" bestFit="1" customWidth="1"/>
    <col min="6" max="6" width="10.42578125" style="24" bestFit="1" customWidth="1"/>
    <col min="7" max="16384" width="9.140625" style="25"/>
  </cols>
  <sheetData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spans="1:9" ht="15.75" customHeight="1">
      <c r="B17" s="22"/>
      <c r="C17" s="22"/>
      <c r="D17" s="22"/>
      <c r="E17" s="22"/>
      <c r="F17" s="22"/>
      <c r="G17" s="23"/>
      <c r="H17" s="23"/>
      <c r="I17" s="23"/>
    </row>
    <row r="18" spans="1:9" ht="15.75" customHeight="1">
      <c r="A18" s="25">
        <v>1</v>
      </c>
      <c r="B18" s="24">
        <v>0</v>
      </c>
      <c r="C18" s="24">
        <f>+B18</f>
        <v>0</v>
      </c>
      <c r="D18" s="24">
        <f>+B19</f>
        <v>0</v>
      </c>
      <c r="E18" s="24">
        <f>+C18+D18*1.97</f>
        <v>0</v>
      </c>
      <c r="F18" s="24">
        <f t="shared" ref="F18:F25" si="0">+C18-D18*1.97</f>
        <v>0</v>
      </c>
      <c r="H18" s="24"/>
      <c r="I18" s="24"/>
    </row>
    <row r="19" spans="1:9" ht="15.75" customHeight="1">
      <c r="A19" s="25">
        <v>2</v>
      </c>
      <c r="B19" s="24">
        <v>0</v>
      </c>
      <c r="C19" s="24">
        <f>+B20</f>
        <v>0.87848800000000005</v>
      </c>
      <c r="D19" s="24">
        <f>+B21</f>
        <v>-0.24793999999999999</v>
      </c>
      <c r="E19" s="24">
        <f t="shared" ref="E19:E25" si="1">+C19+D19*1.97</f>
        <v>0.39004620000000007</v>
      </c>
      <c r="F19" s="24">
        <f t="shared" si="0"/>
        <v>1.3669298000000001</v>
      </c>
      <c r="H19" s="24"/>
      <c r="I19" s="24"/>
    </row>
    <row r="20" spans="1:9" ht="15.75" customHeight="1">
      <c r="A20" s="25">
        <v>3</v>
      </c>
      <c r="B20" s="24">
        <v>0.87848800000000005</v>
      </c>
      <c r="C20" s="24">
        <f>+B22</f>
        <v>1.859129</v>
      </c>
      <c r="D20" s="24">
        <f>+B23</f>
        <v>-0.52669999999999995</v>
      </c>
      <c r="E20" s="24">
        <f t="shared" si="1"/>
        <v>0.82153000000000009</v>
      </c>
      <c r="F20" s="24">
        <f t="shared" si="0"/>
        <v>2.896728</v>
      </c>
      <c r="H20" s="24"/>
      <c r="I20" s="24"/>
    </row>
    <row r="21" spans="1:9" ht="15.75" customHeight="1">
      <c r="A21" s="25">
        <v>4</v>
      </c>
      <c r="B21" s="24">
        <v>-0.24793999999999999</v>
      </c>
      <c r="C21" s="24">
        <f>+B24</f>
        <v>2.9435709999999999</v>
      </c>
      <c r="D21" s="24">
        <f>+B25</f>
        <v>-0.84335000000000004</v>
      </c>
      <c r="E21" s="24">
        <f t="shared" si="1"/>
        <v>1.2821714999999998</v>
      </c>
      <c r="F21" s="24">
        <f t="shared" si="0"/>
        <v>4.6049705000000003</v>
      </c>
      <c r="H21" s="24"/>
      <c r="I21" s="24"/>
    </row>
    <row r="22" spans="1:9" ht="15.75" customHeight="1">
      <c r="A22" s="25">
        <v>5</v>
      </c>
      <c r="B22" s="24">
        <v>1.859129</v>
      </c>
      <c r="C22" s="24">
        <f>+B26</f>
        <v>4.1325830000000003</v>
      </c>
      <c r="D22" s="24">
        <f>+B27</f>
        <v>-1.20505</v>
      </c>
      <c r="E22" s="24">
        <f t="shared" si="1"/>
        <v>1.7586345000000003</v>
      </c>
      <c r="F22" s="24">
        <f t="shared" si="0"/>
        <v>6.5065315000000004</v>
      </c>
      <c r="H22" s="24"/>
      <c r="I22" s="24"/>
    </row>
    <row r="23" spans="1:9" ht="15.75" customHeight="1">
      <c r="A23" s="25">
        <v>6</v>
      </c>
      <c r="B23" s="24">
        <v>-0.52669999999999995</v>
      </c>
      <c r="C23" s="24">
        <f>+B28</f>
        <v>5.4258670000000002</v>
      </c>
      <c r="D23" s="24">
        <f>+B29</f>
        <v>-1.61917</v>
      </c>
      <c r="E23" s="24">
        <f t="shared" si="1"/>
        <v>2.2361021000000001</v>
      </c>
      <c r="F23" s="24">
        <f t="shared" si="0"/>
        <v>8.6156319000000003</v>
      </c>
      <c r="H23" s="24"/>
      <c r="I23" s="24"/>
    </row>
    <row r="24" spans="1:9" ht="15.75" customHeight="1">
      <c r="A24" s="25">
        <v>7</v>
      </c>
      <c r="B24" s="24">
        <v>2.9435709999999999</v>
      </c>
      <c r="C24" s="24">
        <f>+B30</f>
        <v>6.8218610000000002</v>
      </c>
      <c r="D24" s="24">
        <f>+B31</f>
        <v>-2.0933000000000002</v>
      </c>
      <c r="E24" s="24">
        <f t="shared" si="1"/>
        <v>2.6980599999999999</v>
      </c>
      <c r="F24" s="24">
        <f t="shared" si="0"/>
        <v>10.945662</v>
      </c>
      <c r="H24" s="24"/>
      <c r="I24" s="24"/>
    </row>
    <row r="25" spans="1:9" ht="15.75" customHeight="1">
      <c r="A25" s="25">
        <v>8</v>
      </c>
      <c r="B25" s="24">
        <v>-0.84335000000000004</v>
      </c>
      <c r="C25" s="24">
        <f>+B32</f>
        <v>8.3175030000000003</v>
      </c>
      <c r="D25" s="24">
        <f>+B33</f>
        <v>-2.6354299999999999</v>
      </c>
      <c r="E25" s="24">
        <f t="shared" si="1"/>
        <v>3.1257059000000007</v>
      </c>
      <c r="F25" s="24">
        <f t="shared" si="0"/>
        <v>13.509300100000001</v>
      </c>
      <c r="H25" s="24"/>
      <c r="I25" s="24"/>
    </row>
    <row r="26" spans="1:9" ht="15.75" customHeight="1">
      <c r="B26" s="24">
        <v>4.1325830000000003</v>
      </c>
    </row>
    <row r="27" spans="1:9" ht="15.75" customHeight="1">
      <c r="B27" s="24">
        <v>-1.20505</v>
      </c>
    </row>
    <row r="28" spans="1:9" ht="15.75" customHeight="1">
      <c r="B28" s="24">
        <v>5.4258670000000002</v>
      </c>
    </row>
    <row r="29" spans="1:9" ht="15.75" customHeight="1">
      <c r="B29" s="24">
        <v>-1.61917</v>
      </c>
    </row>
    <row r="30" spans="1:9" ht="15.75" customHeight="1">
      <c r="B30" s="24">
        <v>6.8218610000000002</v>
      </c>
    </row>
    <row r="31" spans="1:9" ht="15.75" customHeight="1">
      <c r="B31" s="24">
        <v>-2.0933000000000002</v>
      </c>
    </row>
    <row r="32" spans="1:9" ht="15.75" customHeight="1">
      <c r="B32" s="24">
        <v>8.3175030000000003</v>
      </c>
    </row>
    <row r="33" spans="2:2" ht="15.75" customHeight="1">
      <c r="B33" s="24">
        <v>-2.6354299999999999</v>
      </c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L11" sqref="L11"/>
    </sheetView>
  </sheetViews>
  <sheetFormatPr defaultRowHeight="15.75"/>
  <cols>
    <col min="1" max="1" width="9.140625" style="25"/>
    <col min="2" max="2" width="10.5703125" style="24" bestFit="1" customWidth="1"/>
    <col min="3" max="3" width="10.42578125" style="24" bestFit="1" customWidth="1"/>
    <col min="4" max="5" width="10.5703125" style="24" bestFit="1" customWidth="1"/>
    <col min="6" max="6" width="10.42578125" style="24" bestFit="1" customWidth="1"/>
    <col min="7" max="16384" width="9.140625" style="25"/>
  </cols>
  <sheetData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spans="1:9" ht="15.75" customHeight="1">
      <c r="B17" s="22"/>
      <c r="C17" s="22"/>
      <c r="D17" s="22"/>
      <c r="E17" s="22"/>
      <c r="F17" s="22"/>
      <c r="G17" s="23"/>
      <c r="H17" s="23"/>
      <c r="I17" s="23"/>
    </row>
    <row r="18" spans="1:9" ht="15.75" customHeight="1">
      <c r="A18" s="25">
        <v>1</v>
      </c>
      <c r="B18" s="24">
        <v>0</v>
      </c>
      <c r="C18" s="24">
        <f>+B18</f>
        <v>0</v>
      </c>
      <c r="D18" s="24">
        <f>+B19</f>
        <v>0</v>
      </c>
      <c r="E18" s="24">
        <f>+C18+D18*1.97</f>
        <v>0</v>
      </c>
      <c r="F18" s="24">
        <f t="shared" ref="F18:F25" si="0">+C18-D18*1.97</f>
        <v>0</v>
      </c>
      <c r="H18" s="24"/>
      <c r="I18" s="24"/>
    </row>
    <row r="19" spans="1:9" ht="15.75" customHeight="1">
      <c r="A19" s="25">
        <v>2</v>
      </c>
      <c r="B19" s="24">
        <v>0</v>
      </c>
      <c r="C19" s="24">
        <f>+B20</f>
        <v>0.83275299999999997</v>
      </c>
      <c r="D19" s="24">
        <f>+B21</f>
        <v>-0.28883999999999999</v>
      </c>
      <c r="E19" s="24">
        <f t="shared" ref="E19:E25" si="1">+C19+D19*1.97</f>
        <v>0.26373820000000003</v>
      </c>
      <c r="F19" s="24">
        <f t="shared" si="0"/>
        <v>1.4017678</v>
      </c>
      <c r="H19" s="24"/>
      <c r="I19" s="24"/>
    </row>
    <row r="20" spans="1:9" ht="15.75" customHeight="1">
      <c r="A20" s="25">
        <v>3</v>
      </c>
      <c r="B20" s="24">
        <v>0.83275299999999997</v>
      </c>
      <c r="C20" s="24">
        <f>+B22</f>
        <v>1.694442</v>
      </c>
      <c r="D20" s="24">
        <f>+B23</f>
        <v>-0.58570999999999995</v>
      </c>
      <c r="E20" s="24">
        <f t="shared" si="1"/>
        <v>0.54059330000000005</v>
      </c>
      <c r="F20" s="24">
        <f t="shared" si="0"/>
        <v>2.8482906999999997</v>
      </c>
      <c r="H20" s="24"/>
      <c r="I20" s="24"/>
    </row>
    <row r="21" spans="1:9" ht="15.75" customHeight="1">
      <c r="A21" s="25">
        <v>4</v>
      </c>
      <c r="B21" s="24">
        <v>-0.28883999999999999</v>
      </c>
      <c r="C21" s="24">
        <f>+B24</f>
        <v>2.587221</v>
      </c>
      <c r="D21" s="24">
        <f>+B25</f>
        <v>-0.89232</v>
      </c>
      <c r="E21" s="24">
        <f t="shared" si="1"/>
        <v>0.82935059999999994</v>
      </c>
      <c r="F21" s="24">
        <f t="shared" si="0"/>
        <v>4.3450914000000003</v>
      </c>
      <c r="H21" s="24"/>
      <c r="I21" s="24"/>
    </row>
    <row r="22" spans="1:9" ht="15.75" customHeight="1">
      <c r="A22" s="25">
        <v>5</v>
      </c>
      <c r="B22" s="24">
        <v>1.694442</v>
      </c>
      <c r="C22" s="24">
        <f>+B26</f>
        <v>3.5133679999999998</v>
      </c>
      <c r="D22" s="24">
        <f>+B27</f>
        <v>-1.2104200000000001</v>
      </c>
      <c r="E22" s="24">
        <f t="shared" si="1"/>
        <v>1.1288405999999997</v>
      </c>
      <c r="F22" s="24">
        <f t="shared" si="0"/>
        <v>5.8978953999999995</v>
      </c>
      <c r="H22" s="24"/>
      <c r="I22" s="24"/>
    </row>
    <row r="23" spans="1:9" ht="15.75" customHeight="1">
      <c r="A23" s="25">
        <v>6</v>
      </c>
      <c r="B23" s="24">
        <v>-0.58570999999999995</v>
      </c>
      <c r="C23" s="24">
        <f>+B28</f>
        <v>4.4752879999999999</v>
      </c>
      <c r="D23" s="24">
        <f>+B29</f>
        <v>-1.5418799999999999</v>
      </c>
      <c r="E23" s="24">
        <f t="shared" si="1"/>
        <v>1.4377844</v>
      </c>
      <c r="F23" s="24">
        <f t="shared" si="0"/>
        <v>7.5127915999999999</v>
      </c>
      <c r="H23" s="24"/>
      <c r="I23" s="24"/>
    </row>
    <row r="24" spans="1:9" ht="15.75" customHeight="1">
      <c r="A24" s="25">
        <v>7</v>
      </c>
      <c r="B24" s="24">
        <v>2.587221</v>
      </c>
      <c r="C24" s="24">
        <f>+B30</f>
        <v>5.4755279999999997</v>
      </c>
      <c r="D24" s="24">
        <f>+B31</f>
        <v>-1.8886799999999999</v>
      </c>
      <c r="E24" s="24">
        <f t="shared" si="1"/>
        <v>1.7548284000000001</v>
      </c>
      <c r="F24" s="24">
        <f t="shared" si="0"/>
        <v>9.1962276000000003</v>
      </c>
      <c r="H24" s="24"/>
      <c r="I24" s="24"/>
    </row>
    <row r="25" spans="1:9" ht="15.75" customHeight="1">
      <c r="A25" s="25">
        <v>8</v>
      </c>
      <c r="B25" s="24">
        <v>-0.89232</v>
      </c>
      <c r="C25" s="24">
        <f>+B32</f>
        <v>6.5167799999999998</v>
      </c>
      <c r="D25" s="24">
        <f>+B33</f>
        <v>-2.25298</v>
      </c>
      <c r="E25" s="24">
        <f t="shared" si="1"/>
        <v>2.0784094</v>
      </c>
      <c r="F25" s="24">
        <f t="shared" si="0"/>
        <v>10.9551506</v>
      </c>
      <c r="H25" s="24"/>
      <c r="I25" s="24"/>
    </row>
    <row r="26" spans="1:9" ht="15.75" customHeight="1">
      <c r="B26" s="24">
        <v>3.5133679999999998</v>
      </c>
    </row>
    <row r="27" spans="1:9" ht="15.75" customHeight="1">
      <c r="B27" s="24">
        <v>-1.2104200000000001</v>
      </c>
    </row>
    <row r="28" spans="1:9" ht="15.75" customHeight="1">
      <c r="B28" s="24">
        <v>4.4752879999999999</v>
      </c>
    </row>
    <row r="29" spans="1:9" ht="15.75" customHeight="1">
      <c r="B29" s="24">
        <v>-1.5418799999999999</v>
      </c>
    </row>
    <row r="30" spans="1:9" ht="15.75" customHeight="1">
      <c r="B30" s="24">
        <v>5.4755279999999997</v>
      </c>
    </row>
    <row r="31" spans="1:9" ht="15.75" customHeight="1">
      <c r="B31" s="24">
        <v>-1.8886799999999999</v>
      </c>
    </row>
    <row r="32" spans="1:9" ht="15.75" customHeight="1">
      <c r="B32" s="24">
        <v>6.5167799999999998</v>
      </c>
    </row>
    <row r="33" spans="2:2" ht="15.75" customHeight="1">
      <c r="B33" s="24">
        <v>-2.25298</v>
      </c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showGridLines="0" zoomScaleNormal="100" workbookViewId="0">
      <selection activeCell="J17" sqref="J17"/>
    </sheetView>
  </sheetViews>
  <sheetFormatPr defaultRowHeight="12.75"/>
  <cols>
    <col min="1" max="1" width="1.5703125" style="27" customWidth="1"/>
    <col min="2" max="2" width="15.85546875" style="27" customWidth="1"/>
    <col min="3" max="3" width="20.140625" style="27" customWidth="1"/>
    <col min="4" max="4" width="20.7109375" style="27" customWidth="1"/>
    <col min="5" max="5" width="23.5703125" style="27" customWidth="1"/>
    <col min="6" max="6" width="1.7109375" style="27" customWidth="1"/>
    <col min="7" max="256" width="9.140625" style="27"/>
    <col min="257" max="257" width="26.28515625" style="27" customWidth="1"/>
    <col min="258" max="258" width="25" style="27" customWidth="1"/>
    <col min="259" max="512" width="9.140625" style="27"/>
    <col min="513" max="513" width="26.28515625" style="27" customWidth="1"/>
    <col min="514" max="514" width="25" style="27" customWidth="1"/>
    <col min="515" max="768" width="9.140625" style="27"/>
    <col min="769" max="769" width="26.28515625" style="27" customWidth="1"/>
    <col min="770" max="770" width="25" style="27" customWidth="1"/>
    <col min="771" max="1024" width="9.140625" style="27"/>
    <col min="1025" max="1025" width="26.28515625" style="27" customWidth="1"/>
    <col min="1026" max="1026" width="25" style="27" customWidth="1"/>
    <col min="1027" max="1280" width="9.140625" style="27"/>
    <col min="1281" max="1281" width="26.28515625" style="27" customWidth="1"/>
    <col min="1282" max="1282" width="25" style="27" customWidth="1"/>
    <col min="1283" max="1536" width="9.140625" style="27"/>
    <col min="1537" max="1537" width="26.28515625" style="27" customWidth="1"/>
    <col min="1538" max="1538" width="25" style="27" customWidth="1"/>
    <col min="1539" max="1792" width="9.140625" style="27"/>
    <col min="1793" max="1793" width="26.28515625" style="27" customWidth="1"/>
    <col min="1794" max="1794" width="25" style="27" customWidth="1"/>
    <col min="1795" max="2048" width="9.140625" style="27"/>
    <col min="2049" max="2049" width="26.28515625" style="27" customWidth="1"/>
    <col min="2050" max="2050" width="25" style="27" customWidth="1"/>
    <col min="2051" max="2304" width="9.140625" style="27"/>
    <col min="2305" max="2305" width="26.28515625" style="27" customWidth="1"/>
    <col min="2306" max="2306" width="25" style="27" customWidth="1"/>
    <col min="2307" max="2560" width="9.140625" style="27"/>
    <col min="2561" max="2561" width="26.28515625" style="27" customWidth="1"/>
    <col min="2562" max="2562" width="25" style="27" customWidth="1"/>
    <col min="2563" max="2816" width="9.140625" style="27"/>
    <col min="2817" max="2817" width="26.28515625" style="27" customWidth="1"/>
    <col min="2818" max="2818" width="25" style="27" customWidth="1"/>
    <col min="2819" max="3072" width="9.140625" style="27"/>
    <col min="3073" max="3073" width="26.28515625" style="27" customWidth="1"/>
    <col min="3074" max="3074" width="25" style="27" customWidth="1"/>
    <col min="3075" max="3328" width="9.140625" style="27"/>
    <col min="3329" max="3329" width="26.28515625" style="27" customWidth="1"/>
    <col min="3330" max="3330" width="25" style="27" customWidth="1"/>
    <col min="3331" max="3584" width="9.140625" style="27"/>
    <col min="3585" max="3585" width="26.28515625" style="27" customWidth="1"/>
    <col min="3586" max="3586" width="25" style="27" customWidth="1"/>
    <col min="3587" max="3840" width="9.140625" style="27"/>
    <col min="3841" max="3841" width="26.28515625" style="27" customWidth="1"/>
    <col min="3842" max="3842" width="25" style="27" customWidth="1"/>
    <col min="3843" max="4096" width="9.140625" style="27"/>
    <col min="4097" max="4097" width="26.28515625" style="27" customWidth="1"/>
    <col min="4098" max="4098" width="25" style="27" customWidth="1"/>
    <col min="4099" max="4352" width="9.140625" style="27"/>
    <col min="4353" max="4353" width="26.28515625" style="27" customWidth="1"/>
    <col min="4354" max="4354" width="25" style="27" customWidth="1"/>
    <col min="4355" max="4608" width="9.140625" style="27"/>
    <col min="4609" max="4609" width="26.28515625" style="27" customWidth="1"/>
    <col min="4610" max="4610" width="25" style="27" customWidth="1"/>
    <col min="4611" max="4864" width="9.140625" style="27"/>
    <col min="4865" max="4865" width="26.28515625" style="27" customWidth="1"/>
    <col min="4866" max="4866" width="25" style="27" customWidth="1"/>
    <col min="4867" max="5120" width="9.140625" style="27"/>
    <col min="5121" max="5121" width="26.28515625" style="27" customWidth="1"/>
    <col min="5122" max="5122" width="25" style="27" customWidth="1"/>
    <col min="5123" max="5376" width="9.140625" style="27"/>
    <col min="5377" max="5377" width="26.28515625" style="27" customWidth="1"/>
    <col min="5378" max="5378" width="25" style="27" customWidth="1"/>
    <col min="5379" max="5632" width="9.140625" style="27"/>
    <col min="5633" max="5633" width="26.28515625" style="27" customWidth="1"/>
    <col min="5634" max="5634" width="25" style="27" customWidth="1"/>
    <col min="5635" max="5888" width="9.140625" style="27"/>
    <col min="5889" max="5889" width="26.28515625" style="27" customWidth="1"/>
    <col min="5890" max="5890" width="25" style="27" customWidth="1"/>
    <col min="5891" max="6144" width="9.140625" style="27"/>
    <col min="6145" max="6145" width="26.28515625" style="27" customWidth="1"/>
    <col min="6146" max="6146" width="25" style="27" customWidth="1"/>
    <col min="6147" max="6400" width="9.140625" style="27"/>
    <col min="6401" max="6401" width="26.28515625" style="27" customWidth="1"/>
    <col min="6402" max="6402" width="25" style="27" customWidth="1"/>
    <col min="6403" max="6656" width="9.140625" style="27"/>
    <col min="6657" max="6657" width="26.28515625" style="27" customWidth="1"/>
    <col min="6658" max="6658" width="25" style="27" customWidth="1"/>
    <col min="6659" max="6912" width="9.140625" style="27"/>
    <col min="6913" max="6913" width="26.28515625" style="27" customWidth="1"/>
    <col min="6914" max="6914" width="25" style="27" customWidth="1"/>
    <col min="6915" max="7168" width="9.140625" style="27"/>
    <col min="7169" max="7169" width="26.28515625" style="27" customWidth="1"/>
    <col min="7170" max="7170" width="25" style="27" customWidth="1"/>
    <col min="7171" max="7424" width="9.140625" style="27"/>
    <col min="7425" max="7425" width="26.28515625" style="27" customWidth="1"/>
    <col min="7426" max="7426" width="25" style="27" customWidth="1"/>
    <col min="7427" max="7680" width="9.140625" style="27"/>
    <col min="7681" max="7681" width="26.28515625" style="27" customWidth="1"/>
    <col min="7682" max="7682" width="25" style="27" customWidth="1"/>
    <col min="7683" max="7936" width="9.140625" style="27"/>
    <col min="7937" max="7937" width="26.28515625" style="27" customWidth="1"/>
    <col min="7938" max="7938" width="25" style="27" customWidth="1"/>
    <col min="7939" max="8192" width="9.140625" style="27"/>
    <col min="8193" max="8193" width="26.28515625" style="27" customWidth="1"/>
    <col min="8194" max="8194" width="25" style="27" customWidth="1"/>
    <col min="8195" max="8448" width="9.140625" style="27"/>
    <col min="8449" max="8449" width="26.28515625" style="27" customWidth="1"/>
    <col min="8450" max="8450" width="25" style="27" customWidth="1"/>
    <col min="8451" max="8704" width="9.140625" style="27"/>
    <col min="8705" max="8705" width="26.28515625" style="27" customWidth="1"/>
    <col min="8706" max="8706" width="25" style="27" customWidth="1"/>
    <col min="8707" max="8960" width="9.140625" style="27"/>
    <col min="8961" max="8961" width="26.28515625" style="27" customWidth="1"/>
    <col min="8962" max="8962" width="25" style="27" customWidth="1"/>
    <col min="8963" max="9216" width="9.140625" style="27"/>
    <col min="9217" max="9217" width="26.28515625" style="27" customWidth="1"/>
    <col min="9218" max="9218" width="25" style="27" customWidth="1"/>
    <col min="9219" max="9472" width="9.140625" style="27"/>
    <col min="9473" max="9473" width="26.28515625" style="27" customWidth="1"/>
    <col min="9474" max="9474" width="25" style="27" customWidth="1"/>
    <col min="9475" max="9728" width="9.140625" style="27"/>
    <col min="9729" max="9729" width="26.28515625" style="27" customWidth="1"/>
    <col min="9730" max="9730" width="25" style="27" customWidth="1"/>
    <col min="9731" max="9984" width="9.140625" style="27"/>
    <col min="9985" max="9985" width="26.28515625" style="27" customWidth="1"/>
    <col min="9986" max="9986" width="25" style="27" customWidth="1"/>
    <col min="9987" max="10240" width="9.140625" style="27"/>
    <col min="10241" max="10241" width="26.28515625" style="27" customWidth="1"/>
    <col min="10242" max="10242" width="25" style="27" customWidth="1"/>
    <col min="10243" max="10496" width="9.140625" style="27"/>
    <col min="10497" max="10497" width="26.28515625" style="27" customWidth="1"/>
    <col min="10498" max="10498" width="25" style="27" customWidth="1"/>
    <col min="10499" max="10752" width="9.140625" style="27"/>
    <col min="10753" max="10753" width="26.28515625" style="27" customWidth="1"/>
    <col min="10754" max="10754" width="25" style="27" customWidth="1"/>
    <col min="10755" max="11008" width="9.140625" style="27"/>
    <col min="11009" max="11009" width="26.28515625" style="27" customWidth="1"/>
    <col min="11010" max="11010" width="25" style="27" customWidth="1"/>
    <col min="11011" max="11264" width="9.140625" style="27"/>
    <col min="11265" max="11265" width="26.28515625" style="27" customWidth="1"/>
    <col min="11266" max="11266" width="25" style="27" customWidth="1"/>
    <col min="11267" max="11520" width="9.140625" style="27"/>
    <col min="11521" max="11521" width="26.28515625" style="27" customWidth="1"/>
    <col min="11522" max="11522" width="25" style="27" customWidth="1"/>
    <col min="11523" max="11776" width="9.140625" style="27"/>
    <col min="11777" max="11777" width="26.28515625" style="27" customWidth="1"/>
    <col min="11778" max="11778" width="25" style="27" customWidth="1"/>
    <col min="11779" max="12032" width="9.140625" style="27"/>
    <col min="12033" max="12033" width="26.28515625" style="27" customWidth="1"/>
    <col min="12034" max="12034" width="25" style="27" customWidth="1"/>
    <col min="12035" max="12288" width="9.140625" style="27"/>
    <col min="12289" max="12289" width="26.28515625" style="27" customWidth="1"/>
    <col min="12290" max="12290" width="25" style="27" customWidth="1"/>
    <col min="12291" max="12544" width="9.140625" style="27"/>
    <col min="12545" max="12545" width="26.28515625" style="27" customWidth="1"/>
    <col min="12546" max="12546" width="25" style="27" customWidth="1"/>
    <col min="12547" max="12800" width="9.140625" style="27"/>
    <col min="12801" max="12801" width="26.28515625" style="27" customWidth="1"/>
    <col min="12802" max="12802" width="25" style="27" customWidth="1"/>
    <col min="12803" max="13056" width="9.140625" style="27"/>
    <col min="13057" max="13057" width="26.28515625" style="27" customWidth="1"/>
    <col min="13058" max="13058" width="25" style="27" customWidth="1"/>
    <col min="13059" max="13312" width="9.140625" style="27"/>
    <col min="13313" max="13313" width="26.28515625" style="27" customWidth="1"/>
    <col min="13314" max="13314" width="25" style="27" customWidth="1"/>
    <col min="13315" max="13568" width="9.140625" style="27"/>
    <col min="13569" max="13569" width="26.28515625" style="27" customWidth="1"/>
    <col min="13570" max="13570" width="25" style="27" customWidth="1"/>
    <col min="13571" max="13824" width="9.140625" style="27"/>
    <col min="13825" max="13825" width="26.28515625" style="27" customWidth="1"/>
    <col min="13826" max="13826" width="25" style="27" customWidth="1"/>
    <col min="13827" max="14080" width="9.140625" style="27"/>
    <col min="14081" max="14081" width="26.28515625" style="27" customWidth="1"/>
    <col min="14082" max="14082" width="25" style="27" customWidth="1"/>
    <col min="14083" max="14336" width="9.140625" style="27"/>
    <col min="14337" max="14337" width="26.28515625" style="27" customWidth="1"/>
    <col min="14338" max="14338" width="25" style="27" customWidth="1"/>
    <col min="14339" max="14592" width="9.140625" style="27"/>
    <col min="14593" max="14593" width="26.28515625" style="27" customWidth="1"/>
    <col min="14594" max="14594" width="25" style="27" customWidth="1"/>
    <col min="14595" max="14848" width="9.140625" style="27"/>
    <col min="14849" max="14849" width="26.28515625" style="27" customWidth="1"/>
    <col min="14850" max="14850" width="25" style="27" customWidth="1"/>
    <col min="14851" max="15104" width="9.140625" style="27"/>
    <col min="15105" max="15105" width="26.28515625" style="27" customWidth="1"/>
    <col min="15106" max="15106" width="25" style="27" customWidth="1"/>
    <col min="15107" max="15360" width="9.140625" style="27"/>
    <col min="15361" max="15361" width="26.28515625" style="27" customWidth="1"/>
    <col min="15362" max="15362" width="25" style="27" customWidth="1"/>
    <col min="15363" max="15616" width="9.140625" style="27"/>
    <col min="15617" max="15617" width="26.28515625" style="27" customWidth="1"/>
    <col min="15618" max="15618" width="25" style="27" customWidth="1"/>
    <col min="15619" max="15872" width="9.140625" style="27"/>
    <col min="15873" max="15873" width="26.28515625" style="27" customWidth="1"/>
    <col min="15874" max="15874" width="25" style="27" customWidth="1"/>
    <col min="15875" max="16128" width="9.140625" style="27"/>
    <col min="16129" max="16129" width="26.28515625" style="27" customWidth="1"/>
    <col min="16130" max="16130" width="25" style="27" customWidth="1"/>
    <col min="16131" max="16384" width="9.140625" style="27"/>
  </cols>
  <sheetData>
    <row r="1" spans="2:5" ht="6" customHeight="1" thickBot="1">
      <c r="B1" s="52"/>
      <c r="C1" s="52"/>
      <c r="D1" s="52"/>
      <c r="E1" s="52"/>
    </row>
    <row r="2" spans="2:5" s="53" customFormat="1" ht="17.25" customHeight="1" thickTop="1">
      <c r="B2" s="70" t="s">
        <v>345</v>
      </c>
      <c r="C2" s="70" t="s">
        <v>346</v>
      </c>
      <c r="D2" s="71" t="s">
        <v>342</v>
      </c>
      <c r="E2" s="71" t="s">
        <v>410</v>
      </c>
    </row>
    <row r="3" spans="2:5" s="53" customFormat="1" ht="17.25" customHeight="1" thickBot="1">
      <c r="B3" s="72"/>
      <c r="C3" s="72"/>
      <c r="D3" s="72"/>
      <c r="E3" s="72"/>
    </row>
    <row r="4" spans="2:5" ht="17.25" customHeight="1" thickTop="1">
      <c r="B4" s="73" t="s">
        <v>343</v>
      </c>
      <c r="C4" s="54" t="s">
        <v>0</v>
      </c>
      <c r="D4" s="55" t="s">
        <v>66</v>
      </c>
      <c r="E4" s="56" t="s">
        <v>347</v>
      </c>
    </row>
    <row r="5" spans="2:5" ht="17.25" customHeight="1">
      <c r="B5" s="74"/>
      <c r="C5" s="57" t="s">
        <v>1</v>
      </c>
      <c r="D5" s="58" t="s">
        <v>66</v>
      </c>
      <c r="E5" s="59" t="s">
        <v>348</v>
      </c>
    </row>
    <row r="6" spans="2:5" ht="17.25" customHeight="1">
      <c r="B6" s="74"/>
      <c r="C6" s="57" t="s">
        <v>2</v>
      </c>
      <c r="D6" s="58" t="s">
        <v>66</v>
      </c>
      <c r="E6" s="59" t="s">
        <v>349</v>
      </c>
    </row>
    <row r="7" spans="2:5" ht="17.25" customHeight="1">
      <c r="B7" s="74"/>
      <c r="C7" s="57" t="s">
        <v>5</v>
      </c>
      <c r="D7" s="58" t="s">
        <v>66</v>
      </c>
      <c r="E7" s="59" t="s">
        <v>350</v>
      </c>
    </row>
    <row r="8" spans="2:5" ht="17.25" customHeight="1">
      <c r="B8" s="74"/>
      <c r="C8" s="57" t="s">
        <v>8</v>
      </c>
      <c r="D8" s="58" t="s">
        <v>66</v>
      </c>
      <c r="E8" s="59" t="s">
        <v>351</v>
      </c>
    </row>
    <row r="9" spans="2:5" ht="17.25" customHeight="1">
      <c r="B9" s="74"/>
      <c r="C9" s="57" t="s">
        <v>9</v>
      </c>
      <c r="D9" s="58" t="s">
        <v>66</v>
      </c>
      <c r="E9" s="59" t="s">
        <v>352</v>
      </c>
    </row>
    <row r="10" spans="2:5" ht="17.25" customHeight="1">
      <c r="B10" s="74"/>
      <c r="C10" s="57" t="s">
        <v>10</v>
      </c>
      <c r="D10" s="58" t="s">
        <v>66</v>
      </c>
      <c r="E10" s="59" t="s">
        <v>353</v>
      </c>
    </row>
    <row r="11" spans="2:5" ht="17.25" customHeight="1">
      <c r="B11" s="74"/>
      <c r="C11" s="57" t="s">
        <v>368</v>
      </c>
      <c r="D11" s="58" t="s">
        <v>66</v>
      </c>
      <c r="E11" s="59" t="s">
        <v>354</v>
      </c>
    </row>
    <row r="12" spans="2:5" ht="17.25" customHeight="1">
      <c r="B12" s="74"/>
      <c r="C12" s="57" t="s">
        <v>17</v>
      </c>
      <c r="D12" s="58" t="s">
        <v>66</v>
      </c>
      <c r="E12" s="59" t="s">
        <v>355</v>
      </c>
    </row>
    <row r="13" spans="2:5" ht="17.25" customHeight="1">
      <c r="B13" s="74"/>
      <c r="C13" s="57" t="s">
        <v>19</v>
      </c>
      <c r="D13" s="58" t="s">
        <v>66</v>
      </c>
      <c r="E13" s="59" t="s">
        <v>363</v>
      </c>
    </row>
    <row r="14" spans="2:5" ht="17.25" customHeight="1" thickBot="1">
      <c r="B14" s="75"/>
      <c r="C14" s="60" t="s">
        <v>12</v>
      </c>
      <c r="D14" s="61"/>
      <c r="E14" s="62"/>
    </row>
    <row r="15" spans="2:5" ht="17.25" customHeight="1">
      <c r="B15" s="76" t="s">
        <v>344</v>
      </c>
      <c r="C15" s="63" t="s">
        <v>3</v>
      </c>
      <c r="D15" s="64" t="s">
        <v>66</v>
      </c>
      <c r="E15" s="65" t="s">
        <v>356</v>
      </c>
    </row>
    <row r="16" spans="2:5" ht="17.25" customHeight="1">
      <c r="B16" s="77"/>
      <c r="C16" s="57" t="s">
        <v>4</v>
      </c>
      <c r="D16" s="58" t="s">
        <v>66</v>
      </c>
      <c r="E16" s="59" t="s">
        <v>357</v>
      </c>
    </row>
    <row r="17" spans="2:5" ht="17.25" customHeight="1">
      <c r="B17" s="77"/>
      <c r="C17" s="57" t="s">
        <v>6</v>
      </c>
      <c r="D17" s="58" t="s">
        <v>66</v>
      </c>
      <c r="E17" s="59" t="s">
        <v>358</v>
      </c>
    </row>
    <row r="18" spans="2:5" ht="17.25" customHeight="1">
      <c r="B18" s="77"/>
      <c r="C18" s="57" t="s">
        <v>11</v>
      </c>
      <c r="D18" s="58" t="s">
        <v>66</v>
      </c>
      <c r="E18" s="59" t="s">
        <v>359</v>
      </c>
    </row>
    <row r="19" spans="2:5" ht="17.25" customHeight="1">
      <c r="B19" s="77"/>
      <c r="C19" s="57" t="s">
        <v>13</v>
      </c>
      <c r="D19" s="58" t="s">
        <v>66</v>
      </c>
      <c r="E19" s="59" t="s">
        <v>360</v>
      </c>
    </row>
    <row r="20" spans="2:5" ht="17.25" customHeight="1">
      <c r="B20" s="77"/>
      <c r="C20" s="57" t="s">
        <v>15</v>
      </c>
      <c r="D20" s="58" t="s">
        <v>66</v>
      </c>
      <c r="E20" s="59" t="s">
        <v>361</v>
      </c>
    </row>
    <row r="21" spans="2:5" ht="17.25" customHeight="1">
      <c r="B21" s="77"/>
      <c r="C21" s="57" t="s">
        <v>16</v>
      </c>
      <c r="D21" s="58" t="s">
        <v>66</v>
      </c>
      <c r="E21" s="59" t="s">
        <v>362</v>
      </c>
    </row>
    <row r="22" spans="2:5" ht="17.25" customHeight="1">
      <c r="B22" s="77"/>
      <c r="C22" s="57" t="s">
        <v>20</v>
      </c>
      <c r="D22" s="58" t="s">
        <v>66</v>
      </c>
      <c r="E22" s="59" t="s">
        <v>364</v>
      </c>
    </row>
    <row r="23" spans="2:5" ht="17.25" customHeight="1">
      <c r="B23" s="77"/>
      <c r="C23" s="57" t="s">
        <v>21</v>
      </c>
      <c r="D23" s="58" t="s">
        <v>66</v>
      </c>
      <c r="E23" s="59" t="s">
        <v>365</v>
      </c>
    </row>
    <row r="24" spans="2:5" ht="17.25" customHeight="1">
      <c r="B24" s="77"/>
      <c r="C24" s="57" t="s">
        <v>26</v>
      </c>
      <c r="D24" s="58" t="s">
        <v>66</v>
      </c>
      <c r="E24" s="59" t="s">
        <v>366</v>
      </c>
    </row>
    <row r="25" spans="2:5" ht="17.25" customHeight="1">
      <c r="B25" s="77"/>
      <c r="C25" s="57" t="s">
        <v>28</v>
      </c>
      <c r="D25" s="58" t="s">
        <v>66</v>
      </c>
      <c r="E25" s="59" t="s">
        <v>349</v>
      </c>
    </row>
    <row r="26" spans="2:5" ht="17.25" customHeight="1">
      <c r="B26" s="77"/>
      <c r="C26" s="57" t="s">
        <v>29</v>
      </c>
      <c r="D26" s="58" t="s">
        <v>66</v>
      </c>
      <c r="E26" s="59" t="s">
        <v>367</v>
      </c>
    </row>
    <row r="27" spans="2:5" ht="17.25" customHeight="1">
      <c r="B27" s="77"/>
      <c r="C27" s="57" t="s">
        <v>7</v>
      </c>
      <c r="D27" s="58"/>
      <c r="E27" s="66"/>
    </row>
    <row r="28" spans="2:5" ht="17.25" customHeight="1">
      <c r="B28" s="77"/>
      <c r="C28" s="57" t="s">
        <v>14</v>
      </c>
      <c r="D28" s="58"/>
      <c r="E28" s="66"/>
    </row>
    <row r="29" spans="2:5" ht="17.25" customHeight="1">
      <c r="B29" s="77"/>
      <c r="C29" s="57" t="s">
        <v>18</v>
      </c>
      <c r="D29" s="58"/>
      <c r="E29" s="66"/>
    </row>
    <row r="30" spans="2:5" ht="17.25" customHeight="1">
      <c r="B30" s="77"/>
      <c r="C30" s="57" t="s">
        <v>22</v>
      </c>
      <c r="D30" s="58"/>
      <c r="E30" s="66"/>
    </row>
    <row r="31" spans="2:5" ht="17.25" customHeight="1">
      <c r="B31" s="77"/>
      <c r="C31" s="57" t="s">
        <v>23</v>
      </c>
      <c r="D31" s="58"/>
      <c r="E31" s="66"/>
    </row>
    <row r="32" spans="2:5" ht="17.25" customHeight="1">
      <c r="B32" s="77"/>
      <c r="C32" s="57" t="s">
        <v>24</v>
      </c>
      <c r="D32" s="58"/>
      <c r="E32" s="66"/>
    </row>
    <row r="33" spans="2:5" ht="17.25" customHeight="1">
      <c r="B33" s="77"/>
      <c r="C33" s="57" t="s">
        <v>25</v>
      </c>
      <c r="D33" s="58"/>
      <c r="E33" s="66"/>
    </row>
    <row r="34" spans="2:5" ht="17.25" customHeight="1" thickBot="1">
      <c r="B34" s="78"/>
      <c r="C34" s="60" t="s">
        <v>27</v>
      </c>
      <c r="D34" s="61"/>
      <c r="E34" s="67"/>
    </row>
    <row r="35" spans="2:5" ht="17.25" customHeight="1">
      <c r="B35" s="79"/>
      <c r="C35" s="66" t="s">
        <v>67</v>
      </c>
      <c r="D35" s="66" t="s">
        <v>69</v>
      </c>
      <c r="E35" s="66"/>
    </row>
    <row r="36" spans="2:5" ht="13.5" thickBot="1">
      <c r="B36" s="80"/>
      <c r="C36" s="68" t="s">
        <v>68</v>
      </c>
      <c r="D36" s="69">
        <v>85</v>
      </c>
      <c r="E36" s="69"/>
    </row>
    <row r="37" spans="2:5" ht="6" customHeight="1" thickTop="1"/>
  </sheetData>
  <mergeCells count="6">
    <mergeCell ref="D2:D3"/>
    <mergeCell ref="E2:E3"/>
    <mergeCell ref="B4:B14"/>
    <mergeCell ref="B15:B34"/>
    <mergeCell ref="B2:B3"/>
    <mergeCell ref="C2:C3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showGridLines="0" workbookViewId="0">
      <selection activeCell="T17" sqref="T17"/>
    </sheetView>
  </sheetViews>
  <sheetFormatPr defaultRowHeight="12.75"/>
  <cols>
    <col min="1" max="9" width="9.140625" customWidth="1"/>
  </cols>
  <sheetData>
    <row r="1" ht="11.25" customHeight="1"/>
    <row r="2" ht="11.25" customHeight="1"/>
    <row r="3" ht="11.25" customHeight="1"/>
    <row r="4" ht="11.25" customHeight="1"/>
    <row r="5" ht="11.25" customHeight="1"/>
    <row r="6" ht="11.25" customHeight="1"/>
    <row r="7" ht="11.25" customHeight="1"/>
    <row r="8" ht="11.25" customHeight="1"/>
    <row r="9" ht="11.25" customHeight="1"/>
    <row r="10" ht="11.25" customHeight="1"/>
    <row r="11" ht="11.25" customHeight="1"/>
    <row r="12" ht="11.25" customHeight="1"/>
    <row r="13" ht="11.25" customHeight="1"/>
    <row r="14" ht="11.25" customHeight="1"/>
    <row r="15" ht="11.25" customHeight="1"/>
    <row r="16" ht="11.25" customHeight="1"/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</sheetData>
  <phoneticPr fontId="4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4"/>
  <sheetViews>
    <sheetView zoomScaleNormal="100" workbookViewId="0">
      <pane xSplit="3" ySplit="2" topLeftCell="D28" activePane="bottomRight" state="frozen"/>
      <selection pane="topRight" activeCell="D1" sqref="D1"/>
      <selection pane="bottomLeft" activeCell="A3" sqref="A3"/>
      <selection pane="bottomRight" activeCell="J41" sqref="J41"/>
    </sheetView>
  </sheetViews>
  <sheetFormatPr defaultRowHeight="15.75"/>
  <cols>
    <col min="1" max="1" width="19" style="4" customWidth="1"/>
    <col min="2" max="2" width="14.85546875" style="2" customWidth="1"/>
    <col min="3" max="5" width="10.7109375" style="2" customWidth="1"/>
    <col min="6" max="6" width="12.140625" style="2" customWidth="1"/>
    <col min="7" max="13" width="10.7109375" style="2" customWidth="1"/>
    <col min="14" max="14" width="10.7109375" style="11" customWidth="1"/>
    <col min="15" max="15" width="16" style="14" customWidth="1"/>
    <col min="16" max="18" width="10.7109375" style="14" customWidth="1"/>
    <col min="19" max="19" width="10.28515625" style="11" bestFit="1" customWidth="1"/>
    <col min="20" max="16384" width="9.140625" style="2"/>
  </cols>
  <sheetData>
    <row r="1" spans="1:20" s="8" customFormat="1">
      <c r="A1" s="7"/>
      <c r="D1" s="8" t="s">
        <v>61</v>
      </c>
      <c r="E1" s="8" t="s">
        <v>61</v>
      </c>
      <c r="F1" s="8" t="s">
        <v>61</v>
      </c>
      <c r="G1" s="8" t="s">
        <v>61</v>
      </c>
      <c r="H1" s="8" t="s">
        <v>61</v>
      </c>
      <c r="I1" s="21">
        <v>1000</v>
      </c>
      <c r="N1" s="9" t="s">
        <v>55</v>
      </c>
      <c r="O1" s="18" t="s">
        <v>77</v>
      </c>
      <c r="P1" s="18" t="s">
        <v>56</v>
      </c>
      <c r="Q1" s="18" t="s">
        <v>56</v>
      </c>
      <c r="R1" s="18" t="s">
        <v>56</v>
      </c>
      <c r="S1" s="18">
        <v>10000</v>
      </c>
      <c r="T1" s="8">
        <v>100</v>
      </c>
    </row>
    <row r="2" spans="1:20" s="6" customFormat="1">
      <c r="A2" s="5"/>
      <c r="D2" s="10" t="s">
        <v>52</v>
      </c>
      <c r="E2" s="10" t="s">
        <v>53</v>
      </c>
      <c r="F2" s="10" t="s">
        <v>54</v>
      </c>
      <c r="G2" s="10" t="s">
        <v>57</v>
      </c>
      <c r="H2" s="10" t="s">
        <v>58</v>
      </c>
      <c r="I2" s="10" t="s">
        <v>78</v>
      </c>
      <c r="J2" s="10"/>
      <c r="K2" s="9" t="s">
        <v>62</v>
      </c>
      <c r="L2" s="9" t="s">
        <v>409</v>
      </c>
      <c r="N2" s="10" t="s">
        <v>52</v>
      </c>
      <c r="O2" s="10" t="s">
        <v>53</v>
      </c>
      <c r="P2" s="19" t="s">
        <v>54</v>
      </c>
      <c r="Q2" s="19" t="s">
        <v>57</v>
      </c>
      <c r="R2" s="19" t="s">
        <v>58</v>
      </c>
      <c r="S2" s="10" t="s">
        <v>78</v>
      </c>
      <c r="T2" s="6" t="s">
        <v>59</v>
      </c>
    </row>
    <row r="3" spans="1:20">
      <c r="A3" s="3" t="s">
        <v>30</v>
      </c>
      <c r="B3" s="1" t="s">
        <v>0</v>
      </c>
      <c r="C3" s="2">
        <v>2001</v>
      </c>
      <c r="D3" s="14"/>
      <c r="E3" s="14">
        <f>+O3/1000</f>
        <v>11786.87</v>
      </c>
      <c r="F3" s="14">
        <f t="shared" ref="F3:F66" si="0">+(P3*100)/(T3/100)</f>
        <v>44798.356892593933</v>
      </c>
      <c r="G3" s="14">
        <f t="shared" ref="G3:G66" si="1">+(Q3*100)/(T3/100)</f>
        <v>23095.928476501143</v>
      </c>
      <c r="H3" s="14">
        <f t="shared" ref="H3:H66" si="2">+(R3*100)/(T3/100)</f>
        <v>23395.916394829041</v>
      </c>
      <c r="I3" s="14">
        <f>+S3*10</f>
        <v>88</v>
      </c>
      <c r="J3" s="14"/>
      <c r="K3" s="14"/>
      <c r="L3" s="14"/>
      <c r="O3" s="20">
        <v>11786870</v>
      </c>
      <c r="P3" s="14">
        <v>3707.96</v>
      </c>
      <c r="Q3" s="14">
        <v>1911.65</v>
      </c>
      <c r="R3" s="14">
        <v>1936.48</v>
      </c>
      <c r="S3" s="11">
        <v>8.8000000000000007</v>
      </c>
      <c r="T3" s="12">
        <v>827.7</v>
      </c>
    </row>
    <row r="4" spans="1:20">
      <c r="C4" s="2">
        <v>2002</v>
      </c>
      <c r="D4" s="14"/>
      <c r="E4" s="14">
        <f t="shared" ref="E4:E67" si="3">+O4/1000</f>
        <v>12613.86</v>
      </c>
      <c r="F4" s="14">
        <f t="shared" si="0"/>
        <v>52132.415126253465</v>
      </c>
      <c r="G4" s="14">
        <f t="shared" si="1"/>
        <v>27790.987072610849</v>
      </c>
      <c r="H4" s="14">
        <f t="shared" si="2"/>
        <v>28183.399782529894</v>
      </c>
      <c r="I4" s="14">
        <f t="shared" ref="I4:I67" si="4">+S4*10</f>
        <v>1714</v>
      </c>
      <c r="J4" s="14"/>
      <c r="K4" s="17"/>
      <c r="L4" s="17">
        <f t="shared" ref="L4:L17" si="5">+(F4/F3-1)*100</f>
        <v>16.371266140950812</v>
      </c>
      <c r="O4" s="20">
        <v>12613860</v>
      </c>
      <c r="P4" s="14">
        <v>4315</v>
      </c>
      <c r="Q4" s="14">
        <v>2300.2600000000002</v>
      </c>
      <c r="R4" s="14">
        <v>2332.7399999999998</v>
      </c>
      <c r="S4" s="11">
        <v>171.4</v>
      </c>
      <c r="T4" s="12">
        <v>827.7</v>
      </c>
    </row>
    <row r="5" spans="1:20">
      <c r="C5" s="2">
        <v>2003</v>
      </c>
      <c r="D5" s="14">
        <f t="shared" ref="D5:D17" si="6">+N5*100</f>
        <v>2146</v>
      </c>
      <c r="E5" s="14">
        <f t="shared" si="3"/>
        <v>16886.82</v>
      </c>
      <c r="F5" s="14">
        <f t="shared" si="0"/>
        <v>60495.469372961212</v>
      </c>
      <c r="G5" s="14">
        <f t="shared" si="1"/>
        <v>31853.328500664487</v>
      </c>
      <c r="H5" s="14">
        <f t="shared" si="2"/>
        <v>33076.960251298777</v>
      </c>
      <c r="I5" s="14">
        <f t="shared" si="4"/>
        <v>2673.2</v>
      </c>
      <c r="J5" s="14"/>
      <c r="K5" s="17"/>
      <c r="L5" s="17">
        <f t="shared" si="5"/>
        <v>16.041946697566644</v>
      </c>
      <c r="N5" s="11">
        <v>21.46</v>
      </c>
      <c r="O5" s="20">
        <v>16886820</v>
      </c>
      <c r="P5" s="14">
        <v>5007.21</v>
      </c>
      <c r="Q5" s="14">
        <v>2636.5</v>
      </c>
      <c r="R5" s="14">
        <v>2737.78</v>
      </c>
      <c r="S5" s="11">
        <v>267.32</v>
      </c>
      <c r="T5" s="12">
        <v>827.7</v>
      </c>
    </row>
    <row r="6" spans="1:20">
      <c r="C6" s="2">
        <v>2004</v>
      </c>
      <c r="D6" s="14">
        <f t="shared" si="6"/>
        <v>3083</v>
      </c>
      <c r="E6" s="14">
        <f t="shared" si="3"/>
        <v>20569.256000000001</v>
      </c>
      <c r="F6" s="14">
        <f t="shared" si="0"/>
        <v>72893.026290353766</v>
      </c>
      <c r="G6" s="14">
        <f t="shared" si="1"/>
        <v>37276.242025903732</v>
      </c>
      <c r="H6" s="14">
        <f t="shared" si="2"/>
        <v>38269.621109607579</v>
      </c>
      <c r="I6" s="14">
        <f t="shared" si="4"/>
        <v>2727.7999999999997</v>
      </c>
      <c r="J6" s="14"/>
      <c r="K6" s="17">
        <f t="shared" ref="K6:K17" si="7">+(D6/D5-1)*100</f>
        <v>43.662628145386776</v>
      </c>
      <c r="L6" s="17">
        <f t="shared" si="5"/>
        <v>20.49336428974582</v>
      </c>
      <c r="N6" s="11">
        <v>30.83</v>
      </c>
      <c r="O6" s="20">
        <v>20569256</v>
      </c>
      <c r="P6" s="14">
        <v>6033.21</v>
      </c>
      <c r="Q6" s="14">
        <v>3085.28</v>
      </c>
      <c r="R6" s="14">
        <v>3167.5</v>
      </c>
      <c r="S6" s="11">
        <v>272.77999999999997</v>
      </c>
      <c r="T6" s="12">
        <v>827.68</v>
      </c>
    </row>
    <row r="7" spans="1:20">
      <c r="C7" s="2">
        <v>2005</v>
      </c>
      <c r="D7" s="14">
        <f t="shared" si="6"/>
        <v>3526</v>
      </c>
      <c r="E7" s="14">
        <f t="shared" si="3"/>
        <v>30865.901000000002</v>
      </c>
      <c r="F7" s="14">
        <f t="shared" si="0"/>
        <v>85080.264169830451</v>
      </c>
      <c r="G7" s="14">
        <f t="shared" si="1"/>
        <v>42561.495171942333</v>
      </c>
      <c r="H7" s="14">
        <f t="shared" si="2"/>
        <v>43713.636974010282</v>
      </c>
      <c r="I7" s="14">
        <f t="shared" si="4"/>
        <v>2945.2</v>
      </c>
      <c r="J7" s="14"/>
      <c r="K7" s="17">
        <f t="shared" si="7"/>
        <v>14.369120986052542</v>
      </c>
      <c r="L7" s="17">
        <f t="shared" si="5"/>
        <v>16.719346828778157</v>
      </c>
      <c r="N7" s="11">
        <v>35.26</v>
      </c>
      <c r="O7" s="20">
        <v>30865901</v>
      </c>
      <c r="P7" s="14">
        <v>6969.52</v>
      </c>
      <c r="Q7" s="14">
        <v>3486.51</v>
      </c>
      <c r="R7" s="14">
        <v>3580.89</v>
      </c>
      <c r="S7" s="11">
        <v>294.52</v>
      </c>
      <c r="T7" s="12">
        <v>819.17</v>
      </c>
    </row>
    <row r="8" spans="1:20">
      <c r="C8" s="2">
        <v>2006</v>
      </c>
      <c r="D8" s="14">
        <f t="shared" si="6"/>
        <v>4552</v>
      </c>
      <c r="E8" s="14">
        <f t="shared" si="3"/>
        <v>37953.978999999999</v>
      </c>
      <c r="F8" s="14">
        <f t="shared" si="0"/>
        <v>101831.20499761662</v>
      </c>
      <c r="G8" s="14">
        <f t="shared" si="1"/>
        <v>51914.624049775462</v>
      </c>
      <c r="H8" s="14">
        <f t="shared" si="2"/>
        <v>49383.326224942932</v>
      </c>
      <c r="I8" s="14">
        <f t="shared" si="4"/>
        <v>3286.5</v>
      </c>
      <c r="J8" s="14"/>
      <c r="K8" s="17">
        <f t="shared" si="7"/>
        <v>29.098128190584237</v>
      </c>
      <c r="L8" s="17">
        <f t="shared" si="5"/>
        <v>19.68839776325715</v>
      </c>
      <c r="N8" s="11">
        <v>45.52</v>
      </c>
      <c r="O8" s="20">
        <v>37953979</v>
      </c>
      <c r="P8" s="14">
        <v>8117.78</v>
      </c>
      <c r="Q8" s="14">
        <v>4138.53</v>
      </c>
      <c r="R8" s="14">
        <v>3936.74</v>
      </c>
      <c r="S8" s="11">
        <v>328.65</v>
      </c>
      <c r="T8" s="12">
        <v>797.18</v>
      </c>
    </row>
    <row r="9" spans="1:20">
      <c r="C9" s="2">
        <v>2007</v>
      </c>
      <c r="D9" s="14">
        <f t="shared" si="6"/>
        <v>5065</v>
      </c>
      <c r="E9" s="14">
        <f t="shared" si="3"/>
        <v>48926.394</v>
      </c>
      <c r="F9" s="14">
        <f t="shared" si="0"/>
        <v>129495.13413992635</v>
      </c>
      <c r="G9" s="14">
        <f t="shared" si="1"/>
        <v>67183.982114676488</v>
      </c>
      <c r="H9" s="14">
        <f t="shared" si="2"/>
        <v>58775.512887953708</v>
      </c>
      <c r="I9" s="14">
        <f t="shared" si="4"/>
        <v>2954.3</v>
      </c>
      <c r="J9" s="14"/>
      <c r="K9" s="17">
        <f t="shared" si="7"/>
        <v>11.269771528998241</v>
      </c>
      <c r="L9" s="17">
        <f t="shared" si="5"/>
        <v>27.166455648793718</v>
      </c>
      <c r="N9" s="11">
        <v>50.65</v>
      </c>
      <c r="O9" s="20">
        <v>48926394</v>
      </c>
      <c r="P9" s="14">
        <v>9846.81</v>
      </c>
      <c r="Q9" s="14">
        <v>5108.67</v>
      </c>
      <c r="R9" s="14">
        <v>4469.29</v>
      </c>
      <c r="S9" s="11">
        <v>295.43</v>
      </c>
      <c r="T9" s="12">
        <v>760.4</v>
      </c>
    </row>
    <row r="10" spans="1:20">
      <c r="C10" s="2">
        <v>2008</v>
      </c>
      <c r="D10" s="14">
        <f t="shared" si="6"/>
        <v>6081</v>
      </c>
      <c r="E10" s="14">
        <f t="shared" si="3"/>
        <v>57499.608999999997</v>
      </c>
      <c r="F10" s="14">
        <f t="shared" si="0"/>
        <v>160040.89213978199</v>
      </c>
      <c r="G10" s="14">
        <f t="shared" si="1"/>
        <v>86772.112712559931</v>
      </c>
      <c r="H10" s="14">
        <f t="shared" si="2"/>
        <v>68003.052511842878</v>
      </c>
      <c r="I10" s="14">
        <f t="shared" si="4"/>
        <v>3354.7000000000003</v>
      </c>
      <c r="J10" s="14"/>
      <c r="K10" s="17">
        <f t="shared" si="7"/>
        <v>20.059230009871666</v>
      </c>
      <c r="L10" s="17">
        <f t="shared" si="5"/>
        <v>23.588344228323919</v>
      </c>
      <c r="N10" s="11">
        <v>60.81</v>
      </c>
      <c r="O10" s="20">
        <v>57499609</v>
      </c>
      <c r="P10" s="14">
        <v>11115</v>
      </c>
      <c r="Q10" s="14">
        <v>6026.41</v>
      </c>
      <c r="R10" s="14">
        <v>4722.88</v>
      </c>
      <c r="S10" s="11">
        <v>335.47</v>
      </c>
      <c r="T10" s="12">
        <v>694.51</v>
      </c>
    </row>
    <row r="11" spans="1:20">
      <c r="C11" s="2">
        <v>2009</v>
      </c>
      <c r="D11" s="14">
        <f t="shared" si="6"/>
        <v>6121</v>
      </c>
      <c r="E11" s="14">
        <f t="shared" si="3"/>
        <v>48379.32</v>
      </c>
      <c r="F11" s="14">
        <f t="shared" si="0"/>
        <v>177909.96925779534</v>
      </c>
      <c r="G11" s="14">
        <f t="shared" si="1"/>
        <v>101455.27741179915</v>
      </c>
      <c r="H11" s="14">
        <f t="shared" si="2"/>
        <v>73926.804274630354</v>
      </c>
      <c r="I11" s="14">
        <f t="shared" si="4"/>
        <v>3661.9</v>
      </c>
      <c r="J11" s="14"/>
      <c r="K11" s="17">
        <f t="shared" si="7"/>
        <v>0.65778654826509353</v>
      </c>
      <c r="L11" s="17">
        <f t="shared" si="5"/>
        <v>11.165319612443959</v>
      </c>
      <c r="N11" s="11">
        <v>61.21</v>
      </c>
      <c r="O11" s="20">
        <v>48379320</v>
      </c>
      <c r="P11" s="14">
        <v>12153.03</v>
      </c>
      <c r="Q11" s="14">
        <v>6930.41</v>
      </c>
      <c r="R11" s="14">
        <v>5049.9399999999996</v>
      </c>
      <c r="S11" s="11">
        <v>366.19</v>
      </c>
      <c r="T11" s="12">
        <v>683.1</v>
      </c>
    </row>
    <row r="12" spans="1:20">
      <c r="C12" s="2">
        <v>2010</v>
      </c>
      <c r="D12" s="14">
        <f t="shared" si="6"/>
        <v>6363</v>
      </c>
      <c r="E12" s="14">
        <f t="shared" si="3"/>
        <v>55436.211000000003</v>
      </c>
      <c r="F12" s="14">
        <f t="shared" si="0"/>
        <v>208487.77605436146</v>
      </c>
      <c r="G12" s="14">
        <f t="shared" si="1"/>
        <v>118661.64413915355</v>
      </c>
      <c r="H12" s="14">
        <f t="shared" si="2"/>
        <v>89514.735209395076</v>
      </c>
      <c r="I12" s="14">
        <f t="shared" si="4"/>
        <v>4118.6000000000004</v>
      </c>
      <c r="J12" s="14"/>
      <c r="K12" s="17">
        <f t="shared" si="7"/>
        <v>3.9536023525567732</v>
      </c>
      <c r="L12" s="17">
        <f t="shared" si="5"/>
        <v>17.187236288180241</v>
      </c>
      <c r="N12" s="11">
        <v>63.63</v>
      </c>
      <c r="O12" s="20">
        <v>55436211</v>
      </c>
      <c r="P12" s="14">
        <v>14113.58</v>
      </c>
      <c r="Q12" s="14">
        <v>8032.8</v>
      </c>
      <c r="R12" s="14">
        <v>6059.7</v>
      </c>
      <c r="S12" s="11">
        <v>411.86</v>
      </c>
      <c r="T12" s="12">
        <v>676.95</v>
      </c>
    </row>
    <row r="13" spans="1:20">
      <c r="C13" s="2">
        <v>2011</v>
      </c>
      <c r="D13" s="14">
        <f t="shared" si="6"/>
        <v>7054.0000000000009</v>
      </c>
      <c r="E13" s="14">
        <f t="shared" si="3"/>
        <v>58997.146000000001</v>
      </c>
      <c r="F13" s="14">
        <f t="shared" si="0"/>
        <v>251624.60518981854</v>
      </c>
      <c r="G13" s="14">
        <f t="shared" si="1"/>
        <v>146903.29472967115</v>
      </c>
      <c r="H13" s="14">
        <f t="shared" si="2"/>
        <v>103480.67752523688</v>
      </c>
      <c r="I13" s="14">
        <f t="shared" si="4"/>
        <v>4477.6000000000004</v>
      </c>
      <c r="J13" s="14"/>
      <c r="K13" s="17">
        <f t="shared" si="7"/>
        <v>10.859657394310872</v>
      </c>
      <c r="L13" s="17">
        <f t="shared" si="5"/>
        <v>20.690339717667428</v>
      </c>
      <c r="N13" s="11">
        <v>70.540000000000006</v>
      </c>
      <c r="O13" s="20">
        <v>58997146</v>
      </c>
      <c r="P13" s="14">
        <v>16251.93</v>
      </c>
      <c r="Q13" s="14">
        <v>9488.19</v>
      </c>
      <c r="R13" s="14">
        <v>6683.61</v>
      </c>
      <c r="S13" s="11">
        <v>447.76</v>
      </c>
      <c r="T13" s="12">
        <v>645.88</v>
      </c>
    </row>
    <row r="14" spans="1:20">
      <c r="C14" s="2">
        <v>2012</v>
      </c>
      <c r="D14" s="14">
        <f t="shared" si="6"/>
        <v>8041</v>
      </c>
      <c r="E14" s="14">
        <f t="shared" si="3"/>
        <v>59632.089</v>
      </c>
      <c r="F14" s="14">
        <f t="shared" si="0"/>
        <v>283238.01980198023</v>
      </c>
      <c r="G14" s="14">
        <f t="shared" si="1"/>
        <v>168792.87128712871</v>
      </c>
      <c r="H14" s="14">
        <f t="shared" si="2"/>
        <v>117379.80198019803</v>
      </c>
      <c r="I14" s="14">
        <f t="shared" si="4"/>
        <v>4856.3999999999996</v>
      </c>
      <c r="J14" s="14"/>
      <c r="K14" s="17">
        <f t="shared" si="7"/>
        <v>13.992061241848575</v>
      </c>
      <c r="L14" s="17">
        <f t="shared" si="5"/>
        <v>12.563721496279513</v>
      </c>
      <c r="N14" s="11">
        <v>80.41</v>
      </c>
      <c r="O14" s="20">
        <v>59632089</v>
      </c>
      <c r="P14" s="14">
        <v>17879.400000000001</v>
      </c>
      <c r="Q14" s="14">
        <v>10655.05</v>
      </c>
      <c r="R14" s="14">
        <v>7409.6</v>
      </c>
      <c r="S14" s="11">
        <v>485.64</v>
      </c>
      <c r="T14" s="12">
        <v>631.25</v>
      </c>
    </row>
    <row r="15" spans="1:20">
      <c r="C15" s="2">
        <v>2013</v>
      </c>
      <c r="D15" s="14">
        <f t="shared" si="6"/>
        <v>8524</v>
      </c>
      <c r="E15" s="14">
        <f t="shared" si="3"/>
        <v>63097.561000000002</v>
      </c>
      <c r="F15" s="14">
        <f t="shared" si="0"/>
        <v>314871.14900213131</v>
      </c>
      <c r="G15" s="14">
        <f t="shared" si="1"/>
        <v>192890.58967900276</v>
      </c>
      <c r="H15" s="14">
        <f t="shared" si="2"/>
        <v>127049.02150745978</v>
      </c>
      <c r="I15" s="14">
        <f t="shared" si="4"/>
        <v>5279</v>
      </c>
      <c r="J15" s="14"/>
      <c r="K15" s="17">
        <f t="shared" si="7"/>
        <v>6.0067155826389662</v>
      </c>
      <c r="L15" s="17">
        <f t="shared" si="5"/>
        <v>11.16839088984829</v>
      </c>
      <c r="N15" s="11">
        <v>85.24</v>
      </c>
      <c r="O15" s="20">
        <v>63097561</v>
      </c>
      <c r="P15" s="14">
        <v>19500.599999999999</v>
      </c>
      <c r="Q15" s="14">
        <v>11946.1</v>
      </c>
      <c r="R15" s="14">
        <v>7868.4</v>
      </c>
      <c r="S15" s="11">
        <v>527.9</v>
      </c>
      <c r="T15" s="12">
        <v>619.32000000000005</v>
      </c>
    </row>
    <row r="16" spans="1:20">
      <c r="C16" s="2">
        <v>2014</v>
      </c>
      <c r="D16" s="14">
        <f t="shared" si="6"/>
        <v>9041</v>
      </c>
      <c r="E16" s="14">
        <f t="shared" si="3"/>
        <v>62338.417000000001</v>
      </c>
      <c r="F16" s="14">
        <f t="shared" si="0"/>
        <v>347249.29999348836</v>
      </c>
      <c r="G16" s="14">
        <f t="shared" si="1"/>
        <v>216988.99524646744</v>
      </c>
      <c r="H16" s="14">
        <f t="shared" si="2"/>
        <v>135271.04903301428</v>
      </c>
      <c r="I16" s="14">
        <f t="shared" si="4"/>
        <v>7255.9000000000005</v>
      </c>
      <c r="J16" s="14"/>
      <c r="K16" s="17">
        <f t="shared" si="7"/>
        <v>6.0652275926794896</v>
      </c>
      <c r="L16" s="17">
        <f t="shared" si="5"/>
        <v>10.282984355336367</v>
      </c>
      <c r="N16" s="11">
        <v>90.41</v>
      </c>
      <c r="O16" s="20">
        <v>62338417</v>
      </c>
      <c r="P16" s="14">
        <v>21330.83</v>
      </c>
      <c r="Q16" s="14">
        <v>13329.2</v>
      </c>
      <c r="R16" s="14">
        <v>8309.43</v>
      </c>
      <c r="S16" s="11">
        <v>725.59</v>
      </c>
      <c r="T16" s="12">
        <v>614.28</v>
      </c>
    </row>
    <row r="17" spans="1:20">
      <c r="C17" s="2">
        <v>2015</v>
      </c>
      <c r="D17" s="14">
        <f t="shared" si="6"/>
        <v>12996</v>
      </c>
      <c r="E17" s="14">
        <f t="shared" si="3"/>
        <v>54666.817000000003</v>
      </c>
      <c r="F17" s="14">
        <f t="shared" si="0"/>
        <v>369510.46817802323</v>
      </c>
      <c r="G17" s="14">
        <f t="shared" si="1"/>
        <v>232862.37235887224</v>
      </c>
      <c r="H17" s="14">
        <f t="shared" si="2"/>
        <v>136310.77002119322</v>
      </c>
      <c r="I17" s="14">
        <f t="shared" si="4"/>
        <v>8486</v>
      </c>
      <c r="J17" s="14"/>
      <c r="K17" s="17">
        <f t="shared" si="7"/>
        <v>43.74516093352505</v>
      </c>
      <c r="L17" s="17">
        <f t="shared" si="5"/>
        <v>6.4107165039504199</v>
      </c>
      <c r="N17" s="11">
        <v>129.96</v>
      </c>
      <c r="O17" s="20">
        <v>54666817</v>
      </c>
      <c r="P17" s="14">
        <v>23014.59</v>
      </c>
      <c r="Q17" s="14">
        <v>14503.6</v>
      </c>
      <c r="R17" s="14">
        <v>8489.98</v>
      </c>
      <c r="S17" s="11">
        <v>848.6</v>
      </c>
      <c r="T17" s="12">
        <v>622.84</v>
      </c>
    </row>
    <row r="18" spans="1:20">
      <c r="A18" s="3" t="s">
        <v>31</v>
      </c>
      <c r="B18" s="1" t="s">
        <v>241</v>
      </c>
      <c r="C18" s="2">
        <v>2001</v>
      </c>
      <c r="D18" s="14">
        <f t="shared" ref="D18:D31" si="8">+N18*100</f>
        <v>2580</v>
      </c>
      <c r="E18" s="14">
        <f t="shared" si="3"/>
        <v>9492.11</v>
      </c>
      <c r="F18" s="14">
        <f t="shared" si="0"/>
        <v>23185.816116950584</v>
      </c>
      <c r="G18" s="14">
        <f t="shared" si="1"/>
        <v>11458.499456324755</v>
      </c>
      <c r="H18" s="14">
        <f t="shared" si="2"/>
        <v>11210.583544762594</v>
      </c>
      <c r="I18" s="14">
        <f t="shared" si="4"/>
        <v>463.6</v>
      </c>
      <c r="J18" s="14"/>
      <c r="K18" s="14"/>
      <c r="L18" s="14"/>
      <c r="N18" s="11">
        <v>25.8</v>
      </c>
      <c r="O18" s="14">
        <v>9492110</v>
      </c>
      <c r="P18" s="14">
        <v>1919.09</v>
      </c>
      <c r="Q18" s="14">
        <v>948.42</v>
      </c>
      <c r="R18" s="14">
        <v>927.9</v>
      </c>
      <c r="S18" s="11">
        <v>46.36</v>
      </c>
      <c r="T18" s="12">
        <v>827.7</v>
      </c>
    </row>
    <row r="19" spans="1:20">
      <c r="C19" s="2">
        <v>2002</v>
      </c>
      <c r="D19" s="14">
        <f t="shared" si="8"/>
        <v>1820</v>
      </c>
      <c r="E19" s="14">
        <f t="shared" si="3"/>
        <v>11631.69</v>
      </c>
      <c r="F19" s="14">
        <f t="shared" si="0"/>
        <v>25984.777093149693</v>
      </c>
      <c r="G19" s="14">
        <f t="shared" si="1"/>
        <v>12570.859006886552</v>
      </c>
      <c r="H19" s="14">
        <f t="shared" si="2"/>
        <v>12667.633200434939</v>
      </c>
      <c r="I19" s="14">
        <f t="shared" si="4"/>
        <v>512</v>
      </c>
      <c r="J19" s="14"/>
      <c r="K19" s="17">
        <f>+(D19/D18-1)*100</f>
        <v>-29.457364341085267</v>
      </c>
      <c r="L19" s="17">
        <f t="shared" ref="L19:L32" si="9">+(F19/F18-1)*100</f>
        <v>12.071867395484336</v>
      </c>
      <c r="N19" s="11">
        <v>18.2</v>
      </c>
      <c r="O19" s="14">
        <v>11631690</v>
      </c>
      <c r="P19" s="14">
        <v>2150.7600000000002</v>
      </c>
      <c r="Q19" s="14">
        <v>1040.49</v>
      </c>
      <c r="R19" s="14">
        <v>1048.5</v>
      </c>
      <c r="S19" s="11">
        <v>51.2</v>
      </c>
      <c r="T19" s="12">
        <v>827.7</v>
      </c>
    </row>
    <row r="20" spans="1:20">
      <c r="C20" s="2">
        <v>2003</v>
      </c>
      <c r="D20" s="14">
        <f t="shared" si="8"/>
        <v>6290</v>
      </c>
      <c r="E20" s="14">
        <f t="shared" si="3"/>
        <v>14349.4</v>
      </c>
      <c r="F20" s="14">
        <f t="shared" si="0"/>
        <v>31146.913132777576</v>
      </c>
      <c r="G20" s="14">
        <f t="shared" si="1"/>
        <v>14414.038902984172</v>
      </c>
      <c r="H20" s="14">
        <f t="shared" si="2"/>
        <v>15863.960372115498</v>
      </c>
      <c r="I20" s="14">
        <f t="shared" si="4"/>
        <v>661.80000000000007</v>
      </c>
      <c r="J20" s="14"/>
      <c r="K20" s="17">
        <f t="shared" ref="K20:K31" si="10">+(D20/D19-1)*100</f>
        <v>245.60439560439562</v>
      </c>
      <c r="L20" s="17">
        <f t="shared" si="9"/>
        <v>19.866000855511533</v>
      </c>
      <c r="N20" s="11">
        <v>62.9</v>
      </c>
      <c r="O20" s="14">
        <v>14349400</v>
      </c>
      <c r="P20" s="14">
        <v>2578.0300000000002</v>
      </c>
      <c r="Q20" s="14">
        <v>1193.05</v>
      </c>
      <c r="R20" s="14">
        <v>1313.06</v>
      </c>
      <c r="S20" s="11">
        <v>66.180000000000007</v>
      </c>
      <c r="T20" s="12">
        <v>827.7</v>
      </c>
    </row>
    <row r="21" spans="1:20">
      <c r="C21" s="2">
        <v>2004</v>
      </c>
      <c r="D21" s="14">
        <f t="shared" si="8"/>
        <v>5140</v>
      </c>
      <c r="E21" s="14">
        <f t="shared" si="3"/>
        <v>20851.752</v>
      </c>
      <c r="F21" s="14">
        <f t="shared" si="0"/>
        <v>37586.62768219602</v>
      </c>
      <c r="G21" s="14">
        <f t="shared" si="1"/>
        <v>16233.930987821381</v>
      </c>
      <c r="H21" s="14">
        <f t="shared" si="2"/>
        <v>20071.041948579161</v>
      </c>
      <c r="I21" s="14">
        <f t="shared" si="4"/>
        <v>766.59999999999991</v>
      </c>
      <c r="J21" s="14"/>
      <c r="K21" s="17">
        <f t="shared" si="10"/>
        <v>-18.28298887122417</v>
      </c>
      <c r="L21" s="17">
        <f t="shared" si="9"/>
        <v>20.675289785431694</v>
      </c>
      <c r="N21" s="11">
        <v>51.4</v>
      </c>
      <c r="O21" s="14">
        <v>20851752</v>
      </c>
      <c r="P21" s="14">
        <v>3110.97</v>
      </c>
      <c r="Q21" s="14">
        <v>1343.65</v>
      </c>
      <c r="R21" s="14">
        <v>1661.24</v>
      </c>
      <c r="S21" s="11">
        <v>76.66</v>
      </c>
      <c r="T21" s="12">
        <v>827.68</v>
      </c>
    </row>
    <row r="22" spans="1:20">
      <c r="C22" s="2">
        <v>2005</v>
      </c>
      <c r="D22" s="14">
        <f t="shared" si="8"/>
        <v>3460</v>
      </c>
      <c r="E22" s="14">
        <f t="shared" si="3"/>
        <v>27380.881000000001</v>
      </c>
      <c r="F22" s="14">
        <f t="shared" si="0"/>
        <v>47678.015552327364</v>
      </c>
      <c r="G22" s="14">
        <f t="shared" si="1"/>
        <v>18421.817205219919</v>
      </c>
      <c r="H22" s="14">
        <f t="shared" si="2"/>
        <v>23863.178583200071</v>
      </c>
      <c r="I22" s="14">
        <f t="shared" si="4"/>
        <v>887.09999999999991</v>
      </c>
      <c r="J22" s="14"/>
      <c r="K22" s="17">
        <f t="shared" si="10"/>
        <v>-32.684824902723733</v>
      </c>
      <c r="L22" s="17">
        <f t="shared" si="9"/>
        <v>26.848346053964868</v>
      </c>
      <c r="N22" s="11">
        <v>34.6</v>
      </c>
      <c r="O22" s="14">
        <v>27380881</v>
      </c>
      <c r="P22" s="14">
        <v>3905.64</v>
      </c>
      <c r="Q22" s="14">
        <v>1509.06</v>
      </c>
      <c r="R22" s="14">
        <v>1954.8</v>
      </c>
      <c r="S22" s="11">
        <v>88.71</v>
      </c>
      <c r="T22" s="12">
        <v>819.17</v>
      </c>
    </row>
    <row r="23" spans="1:20">
      <c r="C23" s="2">
        <v>2006</v>
      </c>
      <c r="D23" s="14">
        <f t="shared" si="8"/>
        <v>2410</v>
      </c>
      <c r="E23" s="14">
        <f t="shared" si="3"/>
        <v>33490.775999999998</v>
      </c>
      <c r="F23" s="14">
        <f t="shared" si="0"/>
        <v>55981.58508743321</v>
      </c>
      <c r="G23" s="14">
        <f t="shared" si="1"/>
        <v>22178.052635540284</v>
      </c>
      <c r="H23" s="14">
        <f t="shared" si="2"/>
        <v>29245.339822875641</v>
      </c>
      <c r="I23" s="14">
        <f t="shared" si="4"/>
        <v>969.7</v>
      </c>
      <c r="J23" s="14"/>
      <c r="K23" s="17">
        <f t="shared" si="10"/>
        <v>-30.346820809248555</v>
      </c>
      <c r="L23" s="17">
        <f t="shared" si="9"/>
        <v>17.415929415083454</v>
      </c>
      <c r="N23" s="11">
        <v>24.1</v>
      </c>
      <c r="O23" s="14">
        <v>33490776</v>
      </c>
      <c r="P23" s="14">
        <v>4462.74</v>
      </c>
      <c r="Q23" s="14">
        <v>1767.99</v>
      </c>
      <c r="R23" s="14">
        <v>2331.38</v>
      </c>
      <c r="S23" s="11">
        <v>96.97</v>
      </c>
      <c r="T23" s="12">
        <v>797.18</v>
      </c>
    </row>
    <row r="24" spans="1:20">
      <c r="C24" s="2">
        <v>2007</v>
      </c>
      <c r="D24" s="14">
        <f t="shared" si="8"/>
        <v>2780</v>
      </c>
      <c r="E24" s="14">
        <f t="shared" si="3"/>
        <v>38074.052000000003</v>
      </c>
      <c r="F24" s="14">
        <f t="shared" si="0"/>
        <v>69078.905839032086</v>
      </c>
      <c r="G24" s="14">
        <f t="shared" si="1"/>
        <v>27260.652288269332</v>
      </c>
      <c r="H24" s="14">
        <f t="shared" si="2"/>
        <v>37602.840610205152</v>
      </c>
      <c r="I24" s="14">
        <f t="shared" si="4"/>
        <v>985.8</v>
      </c>
      <c r="J24" s="14"/>
      <c r="K24" s="17">
        <f t="shared" si="10"/>
        <v>15.352697095435675</v>
      </c>
      <c r="L24" s="17">
        <f t="shared" si="9"/>
        <v>23.395766181224076</v>
      </c>
      <c r="N24" s="11">
        <v>27.8</v>
      </c>
      <c r="O24" s="14">
        <v>38074052</v>
      </c>
      <c r="P24" s="14">
        <v>5252.76</v>
      </c>
      <c r="Q24" s="14">
        <v>2072.9</v>
      </c>
      <c r="R24" s="14">
        <v>2859.32</v>
      </c>
      <c r="S24" s="11">
        <v>98.58</v>
      </c>
      <c r="T24" s="12">
        <v>760.4</v>
      </c>
    </row>
    <row r="25" spans="1:20">
      <c r="C25" s="2">
        <v>2008</v>
      </c>
      <c r="D25" s="14">
        <f t="shared" si="8"/>
        <v>4060</v>
      </c>
      <c r="E25" s="14">
        <f t="shared" si="3"/>
        <v>42102.991000000002</v>
      </c>
      <c r="F25" s="14">
        <f t="shared" si="0"/>
        <v>96744.61130869246</v>
      </c>
      <c r="G25" s="14">
        <f t="shared" si="1"/>
        <v>36486.299693308953</v>
      </c>
      <c r="H25" s="14">
        <f t="shared" si="2"/>
        <v>57679.515053778923</v>
      </c>
      <c r="I25" s="14">
        <f t="shared" si="4"/>
        <v>961.5</v>
      </c>
      <c r="J25" s="14"/>
      <c r="K25" s="17">
        <f t="shared" si="10"/>
        <v>46.043165467625904</v>
      </c>
      <c r="L25" s="17">
        <f t="shared" si="9"/>
        <v>40.049426280907085</v>
      </c>
      <c r="N25" s="11">
        <v>40.6</v>
      </c>
      <c r="O25" s="14">
        <v>42102991</v>
      </c>
      <c r="P25" s="14">
        <v>6719.01</v>
      </c>
      <c r="Q25" s="14">
        <v>2534.0100000000002</v>
      </c>
      <c r="R25" s="14">
        <v>4005.9</v>
      </c>
      <c r="S25" s="11">
        <v>96.15</v>
      </c>
      <c r="T25" s="12">
        <v>694.51</v>
      </c>
    </row>
    <row r="26" spans="1:20">
      <c r="C26" s="2">
        <v>2009</v>
      </c>
      <c r="D26" s="14">
        <f t="shared" si="8"/>
        <v>2160</v>
      </c>
      <c r="E26" s="14">
        <f t="shared" si="3"/>
        <v>29892.720000000001</v>
      </c>
      <c r="F26" s="14">
        <f t="shared" si="0"/>
        <v>110113.45337432293</v>
      </c>
      <c r="G26" s="14">
        <f t="shared" si="1"/>
        <v>42149.758454106275</v>
      </c>
      <c r="H26" s="14">
        <f t="shared" si="2"/>
        <v>79928.12179768701</v>
      </c>
      <c r="I26" s="14">
        <f t="shared" si="4"/>
        <v>911.59999999999991</v>
      </c>
      <c r="J26" s="14"/>
      <c r="K26" s="17">
        <f t="shared" si="10"/>
        <v>-46.798029556650242</v>
      </c>
      <c r="L26" s="17">
        <f t="shared" si="9"/>
        <v>13.818694276390442</v>
      </c>
      <c r="N26" s="11">
        <v>21.6</v>
      </c>
      <c r="O26" s="14">
        <v>29892720</v>
      </c>
      <c r="P26" s="14">
        <v>7521.85</v>
      </c>
      <c r="Q26" s="14">
        <v>2879.25</v>
      </c>
      <c r="R26" s="14">
        <v>5459.89</v>
      </c>
      <c r="S26" s="11">
        <v>91.16</v>
      </c>
      <c r="T26" s="12">
        <v>683.1</v>
      </c>
    </row>
    <row r="27" spans="1:20">
      <c r="C27" s="2">
        <v>2010</v>
      </c>
      <c r="D27" s="14">
        <f t="shared" si="8"/>
        <v>2030</v>
      </c>
      <c r="E27" s="14">
        <f t="shared" si="3"/>
        <v>37484.826000000001</v>
      </c>
      <c r="F27" s="14">
        <f t="shared" si="0"/>
        <v>136265.01218701527</v>
      </c>
      <c r="G27" s="14">
        <f t="shared" si="1"/>
        <v>52266.489400989725</v>
      </c>
      <c r="H27" s="14">
        <f t="shared" si="2"/>
        <v>102317.60100450549</v>
      </c>
      <c r="I27" s="14">
        <f t="shared" si="4"/>
        <v>1009.8000000000001</v>
      </c>
      <c r="J27" s="14"/>
      <c r="K27" s="17">
        <f t="shared" si="10"/>
        <v>-6.0185185185185226</v>
      </c>
      <c r="L27" s="17">
        <f t="shared" si="9"/>
        <v>23.749649122157624</v>
      </c>
      <c r="N27" s="11">
        <v>20.3</v>
      </c>
      <c r="O27" s="14">
        <v>37484826</v>
      </c>
      <c r="P27" s="14">
        <v>9224.4599999999991</v>
      </c>
      <c r="Q27" s="14">
        <v>3538.18</v>
      </c>
      <c r="R27" s="14">
        <v>6926.39</v>
      </c>
      <c r="S27" s="11">
        <v>100.98</v>
      </c>
      <c r="T27" s="12">
        <v>676.95</v>
      </c>
    </row>
    <row r="28" spans="1:20">
      <c r="C28" s="2">
        <v>2011</v>
      </c>
      <c r="D28" s="14">
        <f t="shared" si="8"/>
        <v>2039.9999999999998</v>
      </c>
      <c r="E28" s="14">
        <f t="shared" si="3"/>
        <v>44481.940999999999</v>
      </c>
      <c r="F28" s="14">
        <f t="shared" si="0"/>
        <v>175067.81445469745</v>
      </c>
      <c r="G28" s="14">
        <f t="shared" si="1"/>
        <v>66364.340125100643</v>
      </c>
      <c r="H28" s="14">
        <f t="shared" si="2"/>
        <v>133064.34631820151</v>
      </c>
      <c r="I28" s="14">
        <f t="shared" si="4"/>
        <v>1017.6</v>
      </c>
      <c r="J28" s="14"/>
      <c r="K28" s="17">
        <f t="shared" si="10"/>
        <v>0.49261083743841194</v>
      </c>
      <c r="L28" s="17">
        <f t="shared" si="9"/>
        <v>28.475983412695662</v>
      </c>
      <c r="N28" s="11">
        <v>20.399999999999999</v>
      </c>
      <c r="O28" s="14">
        <v>44481941</v>
      </c>
      <c r="P28" s="14">
        <v>11307.28</v>
      </c>
      <c r="Q28" s="14">
        <v>4286.34</v>
      </c>
      <c r="R28" s="14">
        <v>8594.36</v>
      </c>
      <c r="S28" s="11">
        <v>101.76</v>
      </c>
      <c r="T28" s="12">
        <v>645.88</v>
      </c>
    </row>
    <row r="29" spans="1:20">
      <c r="C29" s="2">
        <v>2012</v>
      </c>
      <c r="D29" s="14">
        <f t="shared" si="8"/>
        <v>1500</v>
      </c>
      <c r="E29" s="14">
        <f t="shared" si="3"/>
        <v>48312.563000000002</v>
      </c>
      <c r="F29" s="14">
        <f t="shared" si="0"/>
        <v>204259.48514851485</v>
      </c>
      <c r="G29" s="14">
        <f t="shared" si="1"/>
        <v>77297.267326732675</v>
      </c>
      <c r="H29" s="14">
        <f t="shared" si="2"/>
        <v>156014.89108910892</v>
      </c>
      <c r="I29" s="14">
        <f t="shared" si="4"/>
        <v>1009.7</v>
      </c>
      <c r="J29" s="14"/>
      <c r="K29" s="17">
        <f t="shared" si="10"/>
        <v>-26.470588235294112</v>
      </c>
      <c r="L29" s="17">
        <f t="shared" si="9"/>
        <v>16.674493129844482</v>
      </c>
      <c r="N29" s="11">
        <v>15</v>
      </c>
      <c r="O29" s="14">
        <v>48312563</v>
      </c>
      <c r="P29" s="14">
        <v>12893.88</v>
      </c>
      <c r="Q29" s="14">
        <v>4879.3900000000003</v>
      </c>
      <c r="R29" s="14">
        <v>9848.44</v>
      </c>
      <c r="S29" s="11">
        <v>100.97</v>
      </c>
      <c r="T29" s="12">
        <v>631.25</v>
      </c>
    </row>
    <row r="30" spans="1:20">
      <c r="C30" s="2">
        <v>2013</v>
      </c>
      <c r="D30" s="14">
        <f t="shared" si="8"/>
        <v>1210</v>
      </c>
      <c r="E30" s="14">
        <f t="shared" si="3"/>
        <v>49004.938000000002</v>
      </c>
      <c r="F30" s="14">
        <f t="shared" si="0"/>
        <v>232031.90596137696</v>
      </c>
      <c r="G30" s="14">
        <f t="shared" si="1"/>
        <v>90983.659497513392</v>
      </c>
      <c r="H30" s="14">
        <f t="shared" si="2"/>
        <v>178369.34056707355</v>
      </c>
      <c r="I30" s="14">
        <f t="shared" si="4"/>
        <v>1018</v>
      </c>
      <c r="J30" s="14"/>
      <c r="K30" s="17">
        <f t="shared" si="10"/>
        <v>-19.333333333333336</v>
      </c>
      <c r="L30" s="17">
        <f t="shared" si="9"/>
        <v>13.596637038749559</v>
      </c>
      <c r="N30" s="11">
        <v>12.1</v>
      </c>
      <c r="O30" s="14">
        <v>49004938</v>
      </c>
      <c r="P30" s="14">
        <v>14370.2</v>
      </c>
      <c r="Q30" s="14">
        <v>5634.8</v>
      </c>
      <c r="R30" s="14">
        <v>11046.77</v>
      </c>
      <c r="S30" s="11">
        <v>101.8</v>
      </c>
      <c r="T30" s="12">
        <v>619.32000000000005</v>
      </c>
    </row>
    <row r="31" spans="1:20">
      <c r="C31" s="2">
        <v>2014</v>
      </c>
      <c r="D31" s="14">
        <f t="shared" si="8"/>
        <v>1210</v>
      </c>
      <c r="E31" s="14">
        <f t="shared" si="3"/>
        <v>52590.658000000003</v>
      </c>
      <c r="F31" s="14">
        <f t="shared" si="0"/>
        <v>256022.49788370126</v>
      </c>
      <c r="G31" s="14">
        <f t="shared" si="1"/>
        <v>101803.90050140003</v>
      </c>
      <c r="H31" s="14">
        <f t="shared" si="2"/>
        <v>195747.05346096246</v>
      </c>
      <c r="I31" s="14">
        <f t="shared" si="4"/>
        <v>1061.3</v>
      </c>
      <c r="J31" s="14"/>
      <c r="K31" s="17">
        <f t="shared" si="10"/>
        <v>0</v>
      </c>
      <c r="L31" s="17">
        <f t="shared" si="9"/>
        <v>10.33935045394907</v>
      </c>
      <c r="N31" s="11">
        <v>12.1</v>
      </c>
      <c r="O31" s="14">
        <v>52590658</v>
      </c>
      <c r="P31" s="14">
        <v>15726.95</v>
      </c>
      <c r="Q31" s="14">
        <v>6253.61</v>
      </c>
      <c r="R31" s="14">
        <v>12024.35</v>
      </c>
      <c r="S31" s="11">
        <v>106.13</v>
      </c>
      <c r="T31" s="12">
        <v>614.28</v>
      </c>
    </row>
    <row r="32" spans="1:20">
      <c r="C32" s="2">
        <v>2015</v>
      </c>
      <c r="D32" s="14"/>
      <c r="E32" s="14">
        <f t="shared" si="3"/>
        <v>51162.928</v>
      </c>
      <c r="F32" s="14">
        <f t="shared" si="0"/>
        <v>265528.70721212507</v>
      </c>
      <c r="G32" s="14">
        <f t="shared" si="1"/>
        <v>114887.61158563996</v>
      </c>
      <c r="H32" s="14">
        <f t="shared" si="2"/>
        <v>176596.07603879005</v>
      </c>
      <c r="I32" s="14">
        <f t="shared" si="4"/>
        <v>1174.8999999999999</v>
      </c>
      <c r="J32" s="14"/>
      <c r="K32" s="17"/>
      <c r="L32" s="17">
        <f t="shared" si="9"/>
        <v>3.7130367084935001</v>
      </c>
      <c r="O32" s="14">
        <v>51162928</v>
      </c>
      <c r="P32" s="14">
        <v>16538.189999999999</v>
      </c>
      <c r="Q32" s="14">
        <v>7155.66</v>
      </c>
      <c r="R32" s="14">
        <v>10999.11</v>
      </c>
      <c r="S32" s="11">
        <v>117.49</v>
      </c>
      <c r="T32" s="12">
        <v>622.84</v>
      </c>
    </row>
    <row r="33" spans="1:20" ht="14.25" customHeight="1">
      <c r="A33" s="16" t="s">
        <v>32</v>
      </c>
      <c r="B33" s="1" t="s">
        <v>242</v>
      </c>
      <c r="C33" s="2">
        <v>2001</v>
      </c>
      <c r="D33" s="14">
        <f t="shared" ref="D33:D96" si="11">+N33*100</f>
        <v>935</v>
      </c>
      <c r="E33" s="14">
        <f t="shared" si="3"/>
        <v>3955.59</v>
      </c>
      <c r="F33" s="14">
        <f t="shared" si="0"/>
        <v>66651.68539325842</v>
      </c>
      <c r="G33" s="14">
        <f t="shared" si="1"/>
        <v>30087.954572912888</v>
      </c>
      <c r="H33" s="14">
        <f t="shared" si="2"/>
        <v>28097.25746043252</v>
      </c>
      <c r="I33" s="14">
        <f t="shared" si="4"/>
        <v>1645.1</v>
      </c>
      <c r="J33" s="14"/>
      <c r="K33" s="14"/>
      <c r="L33" s="14"/>
      <c r="N33" s="11">
        <v>9.35</v>
      </c>
      <c r="O33" s="14">
        <v>3955590</v>
      </c>
      <c r="P33" s="14">
        <v>5516.76</v>
      </c>
      <c r="Q33" s="14">
        <v>2490.38</v>
      </c>
      <c r="R33" s="14">
        <v>2325.61</v>
      </c>
      <c r="S33" s="11">
        <v>164.51</v>
      </c>
      <c r="T33" s="12">
        <v>827.7</v>
      </c>
    </row>
    <row r="34" spans="1:20">
      <c r="C34" s="2">
        <v>2002</v>
      </c>
      <c r="D34" s="14">
        <f t="shared" si="11"/>
        <v>1047</v>
      </c>
      <c r="E34" s="14">
        <f t="shared" si="3"/>
        <v>4594.1099999999997</v>
      </c>
      <c r="F34" s="14">
        <f t="shared" si="0"/>
        <v>72710.885586565171</v>
      </c>
      <c r="G34" s="14">
        <f t="shared" si="1"/>
        <v>34292.738915065842</v>
      </c>
      <c r="H34" s="14">
        <f t="shared" si="2"/>
        <v>29357.255044098099</v>
      </c>
      <c r="I34" s="14">
        <f t="shared" si="4"/>
        <v>1658</v>
      </c>
      <c r="J34" s="14"/>
      <c r="K34" s="17">
        <f>+(D34/D33-1)*100</f>
        <v>11.978609625668458</v>
      </c>
      <c r="L34" s="17">
        <f t="shared" ref="L34:L47" si="12">+(F34/F33-1)*100</f>
        <v>9.0908431760670982</v>
      </c>
      <c r="N34" s="11">
        <v>10.47</v>
      </c>
      <c r="O34" s="14">
        <v>4594110</v>
      </c>
      <c r="P34" s="14">
        <v>6018.28</v>
      </c>
      <c r="Q34" s="14">
        <v>2838.41</v>
      </c>
      <c r="R34" s="14">
        <v>2429.9</v>
      </c>
      <c r="S34" s="11">
        <v>165.8</v>
      </c>
      <c r="T34" s="12">
        <v>827.7</v>
      </c>
    </row>
    <row r="35" spans="1:20">
      <c r="C35" s="2">
        <v>2003</v>
      </c>
      <c r="D35" s="14">
        <f t="shared" si="11"/>
        <v>1558</v>
      </c>
      <c r="E35" s="14">
        <f t="shared" si="3"/>
        <v>5927.54</v>
      </c>
      <c r="F35" s="14">
        <f t="shared" si="0"/>
        <v>83620.756312673664</v>
      </c>
      <c r="G35" s="14">
        <f t="shared" si="1"/>
        <v>36598.405219282344</v>
      </c>
      <c r="H35" s="14">
        <f t="shared" si="2"/>
        <v>34562.401836414152</v>
      </c>
      <c r="I35" s="14">
        <f t="shared" si="4"/>
        <v>1816.6999999999998</v>
      </c>
      <c r="J35" s="14"/>
      <c r="K35" s="17">
        <f t="shared" ref="K35:K47" si="13">+(D35/D34-1)*100</f>
        <v>48.806112702960846</v>
      </c>
      <c r="L35" s="17">
        <f t="shared" si="12"/>
        <v>15.004453099556692</v>
      </c>
      <c r="N35" s="11">
        <v>15.58</v>
      </c>
      <c r="O35" s="14">
        <v>5927540</v>
      </c>
      <c r="P35" s="14">
        <v>6921.29</v>
      </c>
      <c r="Q35" s="14">
        <v>3029.25</v>
      </c>
      <c r="R35" s="14">
        <v>2860.73</v>
      </c>
      <c r="S35" s="11">
        <v>181.67</v>
      </c>
      <c r="T35" s="12">
        <v>827.7</v>
      </c>
    </row>
    <row r="36" spans="1:20">
      <c r="C36" s="2">
        <v>2004</v>
      </c>
      <c r="D36" s="14">
        <f t="shared" si="11"/>
        <v>1978</v>
      </c>
      <c r="E36" s="14">
        <f t="shared" si="3"/>
        <v>9339.259</v>
      </c>
      <c r="F36" s="14">
        <f t="shared" si="0"/>
        <v>102426.42083897158</v>
      </c>
      <c r="G36" s="14">
        <f t="shared" si="1"/>
        <v>44428.160641793933</v>
      </c>
      <c r="H36" s="14">
        <f t="shared" si="2"/>
        <v>44218.055287067466</v>
      </c>
      <c r="I36" s="14">
        <f t="shared" si="4"/>
        <v>2239.7999999999997</v>
      </c>
      <c r="J36" s="14"/>
      <c r="K36" s="17">
        <f t="shared" si="13"/>
        <v>26.957637997432606</v>
      </c>
      <c r="L36" s="17">
        <f t="shared" si="12"/>
        <v>22.489230372397028</v>
      </c>
      <c r="N36" s="11">
        <v>19.78</v>
      </c>
      <c r="O36" s="14">
        <v>9339259</v>
      </c>
      <c r="P36" s="14">
        <v>8477.6299999999992</v>
      </c>
      <c r="Q36" s="14">
        <v>3677.23</v>
      </c>
      <c r="R36" s="14">
        <v>3659.84</v>
      </c>
      <c r="S36" s="11">
        <v>223.98</v>
      </c>
      <c r="T36" s="12">
        <v>827.68</v>
      </c>
    </row>
    <row r="37" spans="1:20">
      <c r="C37" s="2">
        <v>2005</v>
      </c>
      <c r="D37" s="14">
        <f t="shared" si="11"/>
        <v>2279</v>
      </c>
      <c r="E37" s="14">
        <f t="shared" si="3"/>
        <v>10924.299000000001</v>
      </c>
      <c r="F37" s="14">
        <f t="shared" si="0"/>
        <v>122222.61557430083</v>
      </c>
      <c r="G37" s="14">
        <f t="shared" si="1"/>
        <v>52170.001342822608</v>
      </c>
      <c r="H37" s="14">
        <f t="shared" si="2"/>
        <v>57712.8068654858</v>
      </c>
      <c r="I37" s="14">
        <f t="shared" si="4"/>
        <v>2417.1</v>
      </c>
      <c r="J37" s="14"/>
      <c r="K37" s="17">
        <f t="shared" si="13"/>
        <v>15.217391304347828</v>
      </c>
      <c r="L37" s="17">
        <f t="shared" si="12"/>
        <v>19.327234685327511</v>
      </c>
      <c r="N37" s="11">
        <v>22.79</v>
      </c>
      <c r="O37" s="14">
        <v>10924299</v>
      </c>
      <c r="P37" s="14">
        <v>10012.11</v>
      </c>
      <c r="Q37" s="14">
        <v>4273.6099999999997</v>
      </c>
      <c r="R37" s="14">
        <v>4727.66</v>
      </c>
      <c r="S37" s="11">
        <v>241.71</v>
      </c>
      <c r="T37" s="12">
        <v>819.17</v>
      </c>
    </row>
    <row r="38" spans="1:20">
      <c r="C38" s="2">
        <v>2006</v>
      </c>
      <c r="D38" s="14">
        <f t="shared" si="11"/>
        <v>2382</v>
      </c>
      <c r="E38" s="14">
        <f t="shared" si="3"/>
        <v>12833.995999999999</v>
      </c>
      <c r="F38" s="14">
        <f t="shared" si="0"/>
        <v>143852.07857698388</v>
      </c>
      <c r="G38" s="14">
        <f t="shared" si="1"/>
        <v>62302.114955217156</v>
      </c>
      <c r="H38" s="14">
        <f t="shared" si="2"/>
        <v>68779.447552623009</v>
      </c>
      <c r="I38" s="14">
        <f t="shared" si="4"/>
        <v>2489.9</v>
      </c>
      <c r="J38" s="14"/>
      <c r="K38" s="17">
        <f t="shared" si="13"/>
        <v>4.5195261079420845</v>
      </c>
      <c r="L38" s="17">
        <f t="shared" si="12"/>
        <v>17.696776411673333</v>
      </c>
      <c r="N38" s="11">
        <v>23.82</v>
      </c>
      <c r="O38" s="14">
        <v>12833996</v>
      </c>
      <c r="P38" s="14">
        <v>11467.6</v>
      </c>
      <c r="Q38" s="14">
        <v>4966.6000000000004</v>
      </c>
      <c r="R38" s="14">
        <v>5482.96</v>
      </c>
      <c r="S38" s="11">
        <v>248.99</v>
      </c>
      <c r="T38" s="12">
        <v>797.18</v>
      </c>
    </row>
    <row r="39" spans="1:20">
      <c r="C39" s="2">
        <v>2007</v>
      </c>
      <c r="D39" s="14">
        <f t="shared" si="11"/>
        <v>3007</v>
      </c>
      <c r="E39" s="14">
        <f t="shared" si="3"/>
        <v>17000.405999999999</v>
      </c>
      <c r="F39" s="14">
        <f t="shared" si="0"/>
        <v>178949.50026301946</v>
      </c>
      <c r="G39" s="14">
        <f t="shared" si="1"/>
        <v>77210.810099947397</v>
      </c>
      <c r="H39" s="14">
        <f t="shared" si="2"/>
        <v>88254.471330878485</v>
      </c>
      <c r="I39" s="14">
        <f t="shared" si="4"/>
        <v>2594.6</v>
      </c>
      <c r="J39" s="14"/>
      <c r="K39" s="17">
        <f t="shared" si="13"/>
        <v>26.238455079764901</v>
      </c>
      <c r="L39" s="17">
        <f t="shared" si="12"/>
        <v>24.398272192676629</v>
      </c>
      <c r="N39" s="11">
        <v>30.07</v>
      </c>
      <c r="O39" s="14">
        <v>17000406</v>
      </c>
      <c r="P39" s="14">
        <v>13607.32</v>
      </c>
      <c r="Q39" s="14">
        <v>5871.11</v>
      </c>
      <c r="R39" s="14">
        <v>6710.87</v>
      </c>
      <c r="S39" s="11">
        <v>259.45999999999998</v>
      </c>
      <c r="T39" s="12">
        <v>760.4</v>
      </c>
    </row>
    <row r="40" spans="1:20">
      <c r="C40" s="2">
        <v>2008</v>
      </c>
      <c r="D40" s="14">
        <f t="shared" si="11"/>
        <v>3633</v>
      </c>
      <c r="E40" s="14">
        <f t="shared" si="3"/>
        <v>24004.120999999999</v>
      </c>
      <c r="F40" s="14">
        <f t="shared" si="0"/>
        <v>230550.60402298023</v>
      </c>
      <c r="G40" s="14">
        <f t="shared" si="1"/>
        <v>96400.915753552865</v>
      </c>
      <c r="H40" s="14">
        <f t="shared" si="2"/>
        <v>119187.19672862881</v>
      </c>
      <c r="I40" s="14">
        <f t="shared" si="4"/>
        <v>2815.4</v>
      </c>
      <c r="J40" s="14"/>
      <c r="K40" s="17">
        <f t="shared" si="13"/>
        <v>20.818091120718329</v>
      </c>
      <c r="L40" s="17">
        <f t="shared" si="12"/>
        <v>28.835567399806994</v>
      </c>
      <c r="N40" s="11">
        <v>36.33</v>
      </c>
      <c r="O40" s="14">
        <v>24004121</v>
      </c>
      <c r="P40" s="14">
        <v>16011.97</v>
      </c>
      <c r="Q40" s="14">
        <v>6695.14</v>
      </c>
      <c r="R40" s="14">
        <v>8277.67</v>
      </c>
      <c r="S40" s="11">
        <v>281.54000000000002</v>
      </c>
      <c r="T40" s="12">
        <v>694.51</v>
      </c>
    </row>
    <row r="41" spans="1:20">
      <c r="C41" s="2">
        <v>2009</v>
      </c>
      <c r="D41" s="14">
        <f t="shared" si="11"/>
        <v>3693</v>
      </c>
      <c r="E41" s="14">
        <f t="shared" si="3"/>
        <v>15688.9</v>
      </c>
      <c r="F41" s="14">
        <f t="shared" si="0"/>
        <v>252312.69213877909</v>
      </c>
      <c r="G41" s="14">
        <f t="shared" si="1"/>
        <v>105706.77792416922</v>
      </c>
      <c r="H41" s="14">
        <f t="shared" si="2"/>
        <v>135628.31210657296</v>
      </c>
      <c r="I41" s="14">
        <f t="shared" si="4"/>
        <v>2621.3000000000002</v>
      </c>
      <c r="J41" s="14"/>
      <c r="K41" s="17">
        <f t="shared" si="13"/>
        <v>1.6515276630883591</v>
      </c>
      <c r="L41" s="17">
        <f t="shared" si="12"/>
        <v>9.4391806987544022</v>
      </c>
      <c r="N41" s="11">
        <v>36.93</v>
      </c>
      <c r="O41" s="14">
        <v>15688900</v>
      </c>
      <c r="P41" s="14">
        <v>17235.48</v>
      </c>
      <c r="Q41" s="14">
        <v>7220.83</v>
      </c>
      <c r="R41" s="14">
        <v>9264.77</v>
      </c>
      <c r="S41" s="11">
        <v>262.13</v>
      </c>
      <c r="T41" s="12">
        <v>683.1</v>
      </c>
    </row>
    <row r="42" spans="1:20">
      <c r="C42" s="2">
        <v>2010</v>
      </c>
      <c r="D42" s="14">
        <f t="shared" si="11"/>
        <v>4365</v>
      </c>
      <c r="E42" s="14">
        <f t="shared" si="3"/>
        <v>22556.442999999999</v>
      </c>
      <c r="F42" s="14">
        <f t="shared" si="0"/>
        <v>301266.85870448325</v>
      </c>
      <c r="G42" s="14">
        <f t="shared" si="1"/>
        <v>122993.13095501882</v>
      </c>
      <c r="H42" s="14">
        <f t="shared" si="2"/>
        <v>163045.71977250904</v>
      </c>
      <c r="I42" s="14">
        <f t="shared" si="4"/>
        <v>2143.3000000000002</v>
      </c>
      <c r="J42" s="14"/>
      <c r="K42" s="17">
        <f t="shared" si="13"/>
        <v>18.196588139723801</v>
      </c>
      <c r="L42" s="17">
        <f t="shared" si="12"/>
        <v>19.402181535433026</v>
      </c>
      <c r="N42" s="11">
        <v>43.65</v>
      </c>
      <c r="O42" s="14">
        <v>22556443</v>
      </c>
      <c r="P42" s="14">
        <v>20394.259999999998</v>
      </c>
      <c r="Q42" s="14">
        <v>8326.02</v>
      </c>
      <c r="R42" s="14">
        <v>11037.38</v>
      </c>
      <c r="S42" s="11">
        <v>214.33</v>
      </c>
      <c r="T42" s="12">
        <v>676.95</v>
      </c>
    </row>
    <row r="43" spans="1:20">
      <c r="C43" s="2">
        <v>2011</v>
      </c>
      <c r="D43" s="14">
        <f t="shared" si="11"/>
        <v>5260</v>
      </c>
      <c r="E43" s="14">
        <f t="shared" si="3"/>
        <v>28569.848999999998</v>
      </c>
      <c r="F43" s="14">
        <f t="shared" si="0"/>
        <v>379571.43741871556</v>
      </c>
      <c r="G43" s="14">
        <f t="shared" si="1"/>
        <v>149158.04793460085</v>
      </c>
      <c r="H43" s="14">
        <f t="shared" si="2"/>
        <v>215061.15687124542</v>
      </c>
      <c r="I43" s="14">
        <f t="shared" si="4"/>
        <v>2367.9</v>
      </c>
      <c r="J43" s="14"/>
      <c r="K43" s="17">
        <f t="shared" si="13"/>
        <v>20.504009163802973</v>
      </c>
      <c r="L43" s="17">
        <f t="shared" si="12"/>
        <v>25.991766585597897</v>
      </c>
      <c r="N43" s="11">
        <v>52.6</v>
      </c>
      <c r="O43" s="14">
        <v>28569849</v>
      </c>
      <c r="P43" s="14">
        <v>24515.759999999998</v>
      </c>
      <c r="Q43" s="14">
        <v>9633.82</v>
      </c>
      <c r="R43" s="14">
        <v>13890.37</v>
      </c>
      <c r="S43" s="11">
        <v>236.79</v>
      </c>
      <c r="T43" s="12">
        <v>645.88</v>
      </c>
    </row>
    <row r="44" spans="1:20">
      <c r="C44" s="2">
        <v>2012</v>
      </c>
      <c r="D44" s="14">
        <f t="shared" si="11"/>
        <v>6031</v>
      </c>
      <c r="E44" s="14">
        <f t="shared" si="3"/>
        <v>29598.202000000001</v>
      </c>
      <c r="F44" s="14">
        <f t="shared" si="0"/>
        <v>420990.25742574257</v>
      </c>
      <c r="G44" s="14">
        <f t="shared" si="1"/>
        <v>175542.17821782178</v>
      </c>
      <c r="H44" s="14">
        <f t="shared" si="2"/>
        <v>241499.08910891088</v>
      </c>
      <c r="I44" s="14">
        <f t="shared" si="4"/>
        <v>2503.6999999999998</v>
      </c>
      <c r="J44" s="14"/>
      <c r="K44" s="17">
        <f t="shared" si="13"/>
        <v>14.657794676806081</v>
      </c>
      <c r="L44" s="17">
        <f t="shared" si="12"/>
        <v>10.911995983864497</v>
      </c>
      <c r="N44" s="11">
        <v>60.31</v>
      </c>
      <c r="O44" s="14">
        <v>29598202</v>
      </c>
      <c r="P44" s="14">
        <v>26575.01</v>
      </c>
      <c r="Q44" s="14">
        <v>11081.1</v>
      </c>
      <c r="R44" s="14">
        <v>15244.63</v>
      </c>
      <c r="S44" s="11">
        <v>250.37</v>
      </c>
      <c r="T44" s="12">
        <v>631.25</v>
      </c>
    </row>
    <row r="45" spans="1:20">
      <c r="C45" s="2">
        <v>2013</v>
      </c>
      <c r="D45" s="14">
        <f t="shared" si="11"/>
        <v>6672</v>
      </c>
      <c r="E45" s="14">
        <f t="shared" si="3"/>
        <v>30960.609</v>
      </c>
      <c r="F45" s="14">
        <f t="shared" si="0"/>
        <v>456975.55383323639</v>
      </c>
      <c r="G45" s="14">
        <f t="shared" si="1"/>
        <v>191929.6970871278</v>
      </c>
      <c r="H45" s="14">
        <f t="shared" si="2"/>
        <v>264583.73700187297</v>
      </c>
      <c r="I45" s="14">
        <f t="shared" si="4"/>
        <v>2043</v>
      </c>
      <c r="J45" s="14"/>
      <c r="K45" s="17">
        <f t="shared" si="13"/>
        <v>10.628419830873813</v>
      </c>
      <c r="L45" s="17">
        <f t="shared" si="12"/>
        <v>8.5477741521942985</v>
      </c>
      <c r="N45" s="11">
        <v>66.72</v>
      </c>
      <c r="O45" s="14">
        <v>30960609</v>
      </c>
      <c r="P45" s="14">
        <v>28301.41</v>
      </c>
      <c r="Q45" s="14">
        <v>11886.59</v>
      </c>
      <c r="R45" s="14">
        <v>16386.2</v>
      </c>
      <c r="S45" s="11">
        <v>204.3</v>
      </c>
      <c r="T45" s="12">
        <v>619.32000000000005</v>
      </c>
    </row>
    <row r="46" spans="1:20">
      <c r="C46" s="2">
        <v>2014</v>
      </c>
      <c r="D46" s="14">
        <f t="shared" si="11"/>
        <v>7009</v>
      </c>
      <c r="E46" s="14">
        <f t="shared" si="3"/>
        <v>35710.195</v>
      </c>
      <c r="F46" s="14">
        <f t="shared" si="0"/>
        <v>478953.40886891977</v>
      </c>
      <c r="G46" s="14">
        <f t="shared" si="1"/>
        <v>204124.66627596537</v>
      </c>
      <c r="H46" s="14">
        <f t="shared" si="2"/>
        <v>282645.86182197049</v>
      </c>
      <c r="I46" s="14">
        <f t="shared" si="4"/>
        <v>2063.1999999999998</v>
      </c>
      <c r="J46" s="14"/>
      <c r="K46" s="17">
        <f t="shared" si="13"/>
        <v>5.0509592326139163</v>
      </c>
      <c r="L46" s="17">
        <f t="shared" si="12"/>
        <v>4.809415919807325</v>
      </c>
      <c r="N46" s="11">
        <v>70.09</v>
      </c>
      <c r="O46" s="14">
        <v>35710195</v>
      </c>
      <c r="P46" s="14">
        <v>29421.15</v>
      </c>
      <c r="Q46" s="14">
        <v>12538.97</v>
      </c>
      <c r="R46" s="14">
        <v>17362.37</v>
      </c>
      <c r="S46" s="11">
        <v>206.32</v>
      </c>
      <c r="T46" s="12">
        <v>614.28</v>
      </c>
    </row>
    <row r="47" spans="1:20">
      <c r="C47" s="2">
        <v>2015</v>
      </c>
      <c r="D47" s="14">
        <f t="shared" si="11"/>
        <v>7369</v>
      </c>
      <c r="E47" s="14">
        <f t="shared" si="3"/>
        <v>32932.762999999999</v>
      </c>
      <c r="F47" s="14">
        <f t="shared" si="0"/>
        <v>478555.64832059591</v>
      </c>
      <c r="G47" s="14">
        <f t="shared" si="1"/>
        <v>211896.79532464195</v>
      </c>
      <c r="H47" s="14">
        <f t="shared" si="2"/>
        <v>278595.94759488793</v>
      </c>
      <c r="I47" s="14">
        <f t="shared" si="4"/>
        <v>2448.5</v>
      </c>
      <c r="J47" s="14"/>
      <c r="K47" s="17">
        <f t="shared" si="13"/>
        <v>5.1362533885005002</v>
      </c>
      <c r="L47" s="17">
        <f t="shared" si="12"/>
        <v>-8.3047858300699939E-2</v>
      </c>
      <c r="N47" s="11">
        <v>73.69</v>
      </c>
      <c r="O47" s="14">
        <v>32932763</v>
      </c>
      <c r="P47" s="14">
        <v>29806.36</v>
      </c>
      <c r="Q47" s="14">
        <v>13197.78</v>
      </c>
      <c r="R47" s="14">
        <v>17352.07</v>
      </c>
      <c r="S47" s="11">
        <v>244.85</v>
      </c>
      <c r="T47" s="12">
        <v>622.84</v>
      </c>
    </row>
    <row r="48" spans="1:20">
      <c r="A48" s="3" t="s">
        <v>33</v>
      </c>
      <c r="B48" s="1" t="s">
        <v>243</v>
      </c>
      <c r="C48" s="2">
        <v>2001</v>
      </c>
      <c r="D48" s="14">
        <f t="shared" si="11"/>
        <v>234</v>
      </c>
      <c r="E48" s="14">
        <f t="shared" si="3"/>
        <v>1468.24</v>
      </c>
      <c r="F48" s="14">
        <f t="shared" si="0"/>
        <v>23867.705690467559</v>
      </c>
      <c r="G48" s="14">
        <f t="shared" si="1"/>
        <v>12642.624139180862</v>
      </c>
      <c r="H48" s="14">
        <f t="shared" si="2"/>
        <v>11117.554669566267</v>
      </c>
      <c r="I48" s="14">
        <f t="shared" si="4"/>
        <v>437.59999999999997</v>
      </c>
      <c r="J48" s="14"/>
      <c r="K48" s="14"/>
      <c r="L48" s="14"/>
      <c r="N48" s="11">
        <v>2.34</v>
      </c>
      <c r="O48" s="14">
        <v>1468240</v>
      </c>
      <c r="P48" s="14">
        <v>1975.53</v>
      </c>
      <c r="Q48" s="14">
        <v>1046.43</v>
      </c>
      <c r="R48" s="14">
        <v>920.2</v>
      </c>
      <c r="S48" s="11">
        <v>43.76</v>
      </c>
      <c r="T48" s="12">
        <v>827.7</v>
      </c>
    </row>
    <row r="49" spans="1:20">
      <c r="C49" s="2">
        <v>2002</v>
      </c>
      <c r="D49" s="14">
        <f t="shared" si="11"/>
        <v>250</v>
      </c>
      <c r="E49" s="14">
        <f t="shared" si="3"/>
        <v>1661.61</v>
      </c>
      <c r="F49" s="14">
        <f t="shared" si="0"/>
        <v>28087.471306028754</v>
      </c>
      <c r="G49" s="14">
        <f t="shared" si="1"/>
        <v>14932.946719826023</v>
      </c>
      <c r="H49" s="14">
        <f t="shared" si="2"/>
        <v>13172.647094357857</v>
      </c>
      <c r="I49" s="14">
        <f t="shared" si="4"/>
        <v>527</v>
      </c>
      <c r="J49" s="14"/>
      <c r="K49" s="17">
        <f>+(D49/D48-1)*100</f>
        <v>6.8376068376068355</v>
      </c>
      <c r="L49" s="17">
        <f t="shared" ref="L49:L62" si="14">+(F49/F48-1)*100</f>
        <v>17.67981250601105</v>
      </c>
      <c r="N49" s="11">
        <v>2.5</v>
      </c>
      <c r="O49" s="14">
        <v>1661610</v>
      </c>
      <c r="P49" s="14">
        <v>2324.8000000000002</v>
      </c>
      <c r="Q49" s="14">
        <v>1236</v>
      </c>
      <c r="R49" s="14">
        <v>1090.3</v>
      </c>
      <c r="S49" s="11">
        <v>52.7</v>
      </c>
      <c r="T49" s="12">
        <v>827.7</v>
      </c>
    </row>
    <row r="50" spans="1:20">
      <c r="C50" s="2">
        <v>2003</v>
      </c>
      <c r="D50" s="14">
        <f t="shared" si="11"/>
        <v>220.00000000000003</v>
      </c>
      <c r="E50" s="14">
        <f t="shared" si="3"/>
        <v>2272.02</v>
      </c>
      <c r="F50" s="14">
        <f t="shared" si="0"/>
        <v>33640.207804760175</v>
      </c>
      <c r="G50" s="14">
        <f t="shared" si="1"/>
        <v>16909.508275945387</v>
      </c>
      <c r="H50" s="14">
        <f t="shared" si="2"/>
        <v>16549.474447263499</v>
      </c>
      <c r="I50" s="14">
        <f t="shared" si="4"/>
        <v>1104.0999999999999</v>
      </c>
      <c r="J50" s="14"/>
      <c r="K50" s="17">
        <f t="shared" ref="K50:K60" si="15">+(D50/D49-1)*100</f>
        <v>-11.999999999999989</v>
      </c>
      <c r="L50" s="17">
        <f t="shared" si="14"/>
        <v>19.769442532690974</v>
      </c>
      <c r="N50" s="11">
        <v>2.2000000000000002</v>
      </c>
      <c r="O50" s="14">
        <v>2272020</v>
      </c>
      <c r="P50" s="14">
        <v>2784.4</v>
      </c>
      <c r="Q50" s="14">
        <v>1399.6</v>
      </c>
      <c r="R50" s="14">
        <v>1369.8</v>
      </c>
      <c r="S50" s="11">
        <v>110.41</v>
      </c>
      <c r="T50" s="12">
        <v>827.7</v>
      </c>
    </row>
    <row r="51" spans="1:20">
      <c r="C51" s="2">
        <v>2004</v>
      </c>
      <c r="D51" s="14">
        <f t="shared" si="11"/>
        <v>90</v>
      </c>
      <c r="E51" s="14">
        <f t="shared" si="3"/>
        <v>4034.4679999999998</v>
      </c>
      <c r="F51" s="14">
        <f t="shared" si="0"/>
        <v>42036.777498550167</v>
      </c>
      <c r="G51" s="14">
        <f t="shared" si="1"/>
        <v>20564.710999420065</v>
      </c>
      <c r="H51" s="14">
        <f t="shared" si="2"/>
        <v>21585.636961144406</v>
      </c>
      <c r="I51" s="14">
        <f t="shared" si="4"/>
        <v>953.8</v>
      </c>
      <c r="J51" s="14"/>
      <c r="K51" s="17">
        <f t="shared" si="15"/>
        <v>-59.090909090909093</v>
      </c>
      <c r="L51" s="17">
        <f t="shared" si="14"/>
        <v>24.959922193470675</v>
      </c>
      <c r="N51" s="11">
        <v>0.9</v>
      </c>
      <c r="O51" s="14">
        <v>4034468</v>
      </c>
      <c r="P51" s="14">
        <v>3479.3</v>
      </c>
      <c r="Q51" s="14">
        <v>1702.1</v>
      </c>
      <c r="R51" s="14">
        <v>1786.6</v>
      </c>
      <c r="S51" s="11">
        <v>95.38</v>
      </c>
      <c r="T51" s="12">
        <v>827.68</v>
      </c>
    </row>
    <row r="52" spans="1:20">
      <c r="C52" s="2">
        <v>2005</v>
      </c>
      <c r="D52" s="14">
        <f t="shared" si="11"/>
        <v>275</v>
      </c>
      <c r="E52" s="14">
        <f t="shared" si="3"/>
        <v>3528.4940000000001</v>
      </c>
      <c r="F52" s="14">
        <f t="shared" si="0"/>
        <v>50702.540376234479</v>
      </c>
      <c r="G52" s="14">
        <f t="shared" si="1"/>
        <v>24159.209932004349</v>
      </c>
      <c r="H52" s="14">
        <f t="shared" si="2"/>
        <v>26593.381105265085</v>
      </c>
      <c r="I52" s="14">
        <f t="shared" si="4"/>
        <v>822.90000000000009</v>
      </c>
      <c r="J52" s="14"/>
      <c r="K52" s="17">
        <f t="shared" si="15"/>
        <v>205.55555555555554</v>
      </c>
      <c r="L52" s="17">
        <f t="shared" si="14"/>
        <v>20.614717381662274</v>
      </c>
      <c r="N52" s="11">
        <v>2.75</v>
      </c>
      <c r="O52" s="14">
        <v>3528494</v>
      </c>
      <c r="P52" s="14">
        <v>4153.3999999999996</v>
      </c>
      <c r="Q52" s="14">
        <v>1979.05</v>
      </c>
      <c r="R52" s="14">
        <v>2178.4499999999998</v>
      </c>
      <c r="S52" s="11">
        <v>82.29</v>
      </c>
      <c r="T52" s="12">
        <v>819.17</v>
      </c>
    </row>
    <row r="53" spans="1:20">
      <c r="C53" s="2">
        <v>2006</v>
      </c>
      <c r="D53" s="14">
        <f t="shared" si="11"/>
        <v>472</v>
      </c>
      <c r="E53" s="14">
        <f t="shared" si="3"/>
        <v>4139.625</v>
      </c>
      <c r="F53" s="14">
        <f t="shared" si="0"/>
        <v>62119.094809202448</v>
      </c>
      <c r="G53" s="14">
        <f t="shared" si="1"/>
        <v>29228.154243709083</v>
      </c>
      <c r="H53" s="14">
        <f t="shared" si="2"/>
        <v>32546.727213427333</v>
      </c>
      <c r="I53" s="14">
        <f t="shared" si="4"/>
        <v>1050.2</v>
      </c>
      <c r="J53" s="14"/>
      <c r="K53" s="17">
        <f t="shared" si="15"/>
        <v>71.636363636363626</v>
      </c>
      <c r="L53" s="17">
        <f t="shared" si="14"/>
        <v>22.516730617937995</v>
      </c>
      <c r="N53" s="11">
        <v>4.72</v>
      </c>
      <c r="O53" s="14">
        <v>4139625</v>
      </c>
      <c r="P53" s="14">
        <v>4952.01</v>
      </c>
      <c r="Q53" s="14">
        <v>2330.0100000000002</v>
      </c>
      <c r="R53" s="14">
        <v>2594.56</v>
      </c>
      <c r="S53" s="11">
        <v>105.02</v>
      </c>
      <c r="T53" s="12">
        <v>797.18</v>
      </c>
    </row>
    <row r="54" spans="1:20">
      <c r="C54" s="2">
        <v>2007</v>
      </c>
      <c r="D54" s="14">
        <f t="shared" si="11"/>
        <v>1342</v>
      </c>
      <c r="E54" s="14">
        <f t="shared" si="3"/>
        <v>6532.4920000000002</v>
      </c>
      <c r="F54" s="14">
        <f t="shared" si="0"/>
        <v>79194.76591267754</v>
      </c>
      <c r="G54" s="14">
        <f t="shared" si="1"/>
        <v>35742.898474487112</v>
      </c>
      <c r="H54" s="14">
        <f t="shared" si="2"/>
        <v>42141.372961599154</v>
      </c>
      <c r="I54" s="14">
        <f t="shared" si="4"/>
        <v>1100.5999999999999</v>
      </c>
      <c r="J54" s="14"/>
      <c r="K54" s="17">
        <f t="shared" si="15"/>
        <v>184.32203389830511</v>
      </c>
      <c r="L54" s="17">
        <f t="shared" si="14"/>
        <v>27.488602588177869</v>
      </c>
      <c r="N54" s="11">
        <v>13.42</v>
      </c>
      <c r="O54" s="14">
        <v>6532492</v>
      </c>
      <c r="P54" s="14">
        <v>6021.97</v>
      </c>
      <c r="Q54" s="14">
        <v>2717.89</v>
      </c>
      <c r="R54" s="14">
        <v>3204.43</v>
      </c>
      <c r="S54" s="11">
        <v>110.06</v>
      </c>
      <c r="T54" s="12">
        <v>760.4</v>
      </c>
    </row>
    <row r="55" spans="1:20">
      <c r="C55" s="2">
        <v>2008</v>
      </c>
      <c r="D55" s="14">
        <f t="shared" si="11"/>
        <v>1023</v>
      </c>
      <c r="E55" s="14">
        <f t="shared" si="3"/>
        <v>9253.116</v>
      </c>
      <c r="F55" s="14">
        <f t="shared" si="0"/>
        <v>105545.34851909979</v>
      </c>
      <c r="G55" s="14">
        <f t="shared" si="1"/>
        <v>46203.222415803946</v>
      </c>
      <c r="H55" s="14">
        <f t="shared" si="2"/>
        <v>57933.507076931935</v>
      </c>
      <c r="I55" s="14">
        <f t="shared" si="4"/>
        <v>1254.4000000000001</v>
      </c>
      <c r="J55" s="14"/>
      <c r="K55" s="17">
        <f t="shared" si="15"/>
        <v>-23.770491803278691</v>
      </c>
      <c r="L55" s="17">
        <f t="shared" si="14"/>
        <v>33.273136554854112</v>
      </c>
      <c r="N55" s="11">
        <v>10.23</v>
      </c>
      <c r="O55" s="14">
        <v>9253116</v>
      </c>
      <c r="P55" s="14">
        <v>7330.23</v>
      </c>
      <c r="Q55" s="14">
        <v>3208.86</v>
      </c>
      <c r="R55" s="14">
        <v>4023.54</v>
      </c>
      <c r="S55" s="11">
        <v>125.44</v>
      </c>
      <c r="T55" s="12">
        <v>694.51</v>
      </c>
    </row>
    <row r="56" spans="1:20">
      <c r="C56" s="2">
        <v>2009</v>
      </c>
      <c r="D56" s="14">
        <f t="shared" si="11"/>
        <v>493</v>
      </c>
      <c r="E56" s="14">
        <f t="shared" si="3"/>
        <v>2837.46</v>
      </c>
      <c r="F56" s="14">
        <f t="shared" si="0"/>
        <v>108889.03528033962</v>
      </c>
      <c r="G56" s="14">
        <f t="shared" si="1"/>
        <v>49558.336993119599</v>
      </c>
      <c r="H56" s="14">
        <f t="shared" si="2"/>
        <v>71888.303323085915</v>
      </c>
      <c r="I56" s="14">
        <f t="shared" si="4"/>
        <v>969.4</v>
      </c>
      <c r="J56" s="14"/>
      <c r="K56" s="17">
        <f t="shared" si="15"/>
        <v>-51.808406647116321</v>
      </c>
      <c r="L56" s="17">
        <f t="shared" si="14"/>
        <v>3.168009588442211</v>
      </c>
      <c r="N56" s="11">
        <v>4.93</v>
      </c>
      <c r="O56" s="14">
        <v>2837460</v>
      </c>
      <c r="P56" s="14">
        <v>7438.21</v>
      </c>
      <c r="Q56" s="14">
        <v>3385.33</v>
      </c>
      <c r="R56" s="14">
        <v>4910.6899999999996</v>
      </c>
      <c r="S56" s="11">
        <v>96.94</v>
      </c>
      <c r="T56" s="12">
        <v>683.1</v>
      </c>
    </row>
    <row r="57" spans="1:20">
      <c r="C57" s="2">
        <v>2010</v>
      </c>
      <c r="D57" s="14">
        <f t="shared" si="11"/>
        <v>714</v>
      </c>
      <c r="E57" s="14">
        <f t="shared" si="3"/>
        <v>4702.8149999999996</v>
      </c>
      <c r="F57" s="14">
        <f t="shared" si="0"/>
        <v>135916.38968904645</v>
      </c>
      <c r="G57" s="14">
        <f t="shared" si="1"/>
        <v>61018.982199571605</v>
      </c>
      <c r="H57" s="14">
        <f t="shared" si="2"/>
        <v>92187.015289164628</v>
      </c>
      <c r="I57" s="14">
        <f t="shared" si="4"/>
        <v>1187.8</v>
      </c>
      <c r="J57" s="14"/>
      <c r="K57" s="17">
        <f t="shared" si="15"/>
        <v>44.827586206896555</v>
      </c>
      <c r="L57" s="17">
        <f t="shared" si="14"/>
        <v>24.821006393457079</v>
      </c>
      <c r="N57" s="11">
        <v>7.14</v>
      </c>
      <c r="O57" s="14">
        <v>4702815</v>
      </c>
      <c r="P57" s="14">
        <v>9200.86</v>
      </c>
      <c r="Q57" s="14">
        <v>4130.68</v>
      </c>
      <c r="R57" s="14">
        <v>6240.6</v>
      </c>
      <c r="S57" s="11">
        <v>118.78</v>
      </c>
      <c r="T57" s="12">
        <v>676.95</v>
      </c>
    </row>
    <row r="58" spans="1:20">
      <c r="C58" s="2">
        <v>2011</v>
      </c>
      <c r="D58" s="14">
        <f t="shared" si="11"/>
        <v>2073</v>
      </c>
      <c r="E58" s="14">
        <f t="shared" si="3"/>
        <v>5425.1239999999998</v>
      </c>
      <c r="F58" s="14">
        <f t="shared" si="0"/>
        <v>173988.20214281289</v>
      </c>
      <c r="G58" s="14">
        <f t="shared" si="1"/>
        <v>75371.740880658937</v>
      </c>
      <c r="H58" s="14">
        <f t="shared" si="2"/>
        <v>112271.31974979873</v>
      </c>
      <c r="I58" s="14">
        <f t="shared" si="4"/>
        <v>1343.1999999999998</v>
      </c>
      <c r="J58" s="14"/>
      <c r="K58" s="17">
        <f t="shared" si="15"/>
        <v>190.33613445378151</v>
      </c>
      <c r="L58" s="17">
        <f t="shared" si="14"/>
        <v>28.011200518839765</v>
      </c>
      <c r="N58" s="11">
        <v>20.73</v>
      </c>
      <c r="O58" s="14">
        <v>5425124</v>
      </c>
      <c r="P58" s="14">
        <v>11237.55</v>
      </c>
      <c r="Q58" s="14">
        <v>4868.1099999999997</v>
      </c>
      <c r="R58" s="14">
        <v>7251.38</v>
      </c>
      <c r="S58" s="11">
        <v>134.32</v>
      </c>
      <c r="T58" s="12">
        <v>645.88</v>
      </c>
    </row>
    <row r="59" spans="1:20">
      <c r="C59" s="2">
        <v>2012</v>
      </c>
      <c r="D59" s="14">
        <f t="shared" si="11"/>
        <v>2504</v>
      </c>
      <c r="E59" s="14">
        <f t="shared" si="3"/>
        <v>7016.0410000000002</v>
      </c>
      <c r="F59" s="14">
        <f t="shared" si="0"/>
        <v>191886.41584158415</v>
      </c>
      <c r="G59" s="14">
        <f t="shared" si="1"/>
        <v>87225.188118811886</v>
      </c>
      <c r="H59" s="14">
        <f t="shared" si="2"/>
        <v>130278.81188118811</v>
      </c>
      <c r="I59" s="14">
        <f t="shared" si="4"/>
        <v>1945.8000000000002</v>
      </c>
      <c r="J59" s="14"/>
      <c r="K59" s="17">
        <f t="shared" si="15"/>
        <v>20.791123974915582</v>
      </c>
      <c r="L59" s="17">
        <f t="shared" si="14"/>
        <v>10.287027211235888</v>
      </c>
      <c r="N59" s="11">
        <v>25.04</v>
      </c>
      <c r="O59" s="14">
        <v>7016041</v>
      </c>
      <c r="P59" s="14">
        <v>12112.83</v>
      </c>
      <c r="Q59" s="14">
        <v>5506.09</v>
      </c>
      <c r="R59" s="14">
        <v>8223.85</v>
      </c>
      <c r="S59" s="11">
        <v>194.58</v>
      </c>
      <c r="T59" s="12">
        <v>631.25</v>
      </c>
    </row>
    <row r="60" spans="1:20">
      <c r="C60" s="2">
        <v>2013</v>
      </c>
      <c r="D60" s="14">
        <f t="shared" si="11"/>
        <v>2807</v>
      </c>
      <c r="E60" s="14">
        <f t="shared" si="3"/>
        <v>7995.5739999999996</v>
      </c>
      <c r="F60" s="14">
        <f t="shared" si="0"/>
        <v>203484.46683459275</v>
      </c>
      <c r="G60" s="14">
        <f t="shared" si="1"/>
        <v>99831.912420073611</v>
      </c>
      <c r="H60" s="14">
        <f t="shared" si="2"/>
        <v>148048.82774656071</v>
      </c>
      <c r="I60" s="14">
        <f t="shared" si="4"/>
        <v>2161.6999999999998</v>
      </c>
      <c r="J60" s="14"/>
      <c r="K60" s="17">
        <f t="shared" si="15"/>
        <v>12.10063897763578</v>
      </c>
      <c r="L60" s="17">
        <f t="shared" si="14"/>
        <v>6.0442272279365605</v>
      </c>
      <c r="N60" s="11">
        <v>28.07</v>
      </c>
      <c r="O60" s="14">
        <v>7995574</v>
      </c>
      <c r="P60" s="14">
        <v>12602.2</v>
      </c>
      <c r="Q60" s="14">
        <v>6182.79</v>
      </c>
      <c r="R60" s="14">
        <v>9168.9599999999991</v>
      </c>
      <c r="S60" s="11">
        <v>216.17</v>
      </c>
      <c r="T60" s="12">
        <v>619.32000000000005</v>
      </c>
    </row>
    <row r="61" spans="1:20">
      <c r="C61" s="2">
        <v>2014</v>
      </c>
      <c r="D61" s="14"/>
      <c r="E61" s="14">
        <f t="shared" si="3"/>
        <v>8940.8690000000006</v>
      </c>
      <c r="F61" s="14">
        <f t="shared" si="0"/>
        <v>207747.11857784726</v>
      </c>
      <c r="G61" s="14">
        <f t="shared" si="1"/>
        <v>103626.35931497038</v>
      </c>
      <c r="H61" s="14">
        <f t="shared" si="2"/>
        <v>150578.56352152114</v>
      </c>
      <c r="I61" s="14">
        <f t="shared" si="4"/>
        <v>2428.3000000000002</v>
      </c>
      <c r="J61" s="14"/>
      <c r="K61" s="17"/>
      <c r="L61" s="17">
        <f t="shared" si="14"/>
        <v>2.0948290597136765</v>
      </c>
      <c r="O61" s="14">
        <v>8940869</v>
      </c>
      <c r="P61" s="14">
        <v>12761.49</v>
      </c>
      <c r="Q61" s="14">
        <v>6365.56</v>
      </c>
      <c r="R61" s="14">
        <v>9249.74</v>
      </c>
      <c r="S61" s="11">
        <v>242.83</v>
      </c>
      <c r="T61" s="12">
        <v>614.28</v>
      </c>
    </row>
    <row r="62" spans="1:20">
      <c r="C62" s="2">
        <v>2015</v>
      </c>
      <c r="D62" s="14"/>
      <c r="E62" s="14">
        <f t="shared" si="3"/>
        <v>8420.768</v>
      </c>
      <c r="F62" s="14">
        <f t="shared" si="0"/>
        <v>204972.22400616528</v>
      </c>
      <c r="G62" s="14">
        <f t="shared" si="1"/>
        <v>114551.08856207051</v>
      </c>
      <c r="H62" s="14">
        <f t="shared" si="2"/>
        <v>148833.40825894289</v>
      </c>
      <c r="I62" s="14">
        <f t="shared" si="4"/>
        <v>2344</v>
      </c>
      <c r="J62" s="14"/>
      <c r="K62" s="17"/>
      <c r="L62" s="17">
        <f t="shared" si="14"/>
        <v>-1.33570785033158</v>
      </c>
      <c r="O62" s="14">
        <v>8420768</v>
      </c>
      <c r="P62" s="14">
        <v>12766.49</v>
      </c>
      <c r="Q62" s="14">
        <v>7134.7</v>
      </c>
      <c r="R62" s="14">
        <v>9269.94</v>
      </c>
      <c r="S62" s="11">
        <v>234.4</v>
      </c>
      <c r="T62" s="12">
        <v>622.84</v>
      </c>
    </row>
    <row r="63" spans="1:20">
      <c r="A63" s="3" t="s">
        <v>34</v>
      </c>
      <c r="B63" s="1" t="s">
        <v>244</v>
      </c>
      <c r="C63" s="2">
        <v>2001</v>
      </c>
      <c r="D63" s="14">
        <f t="shared" si="11"/>
        <v>109.00000000000001</v>
      </c>
      <c r="E63" s="14">
        <f t="shared" si="3"/>
        <v>627.07000000000005</v>
      </c>
      <c r="F63" s="14">
        <f t="shared" si="0"/>
        <v>20705.690467560707</v>
      </c>
      <c r="G63" s="14">
        <f t="shared" si="1"/>
        <v>11779.509484112599</v>
      </c>
      <c r="H63" s="14">
        <f t="shared" si="2"/>
        <v>8209.9794611574234</v>
      </c>
      <c r="I63" s="14">
        <f t="shared" si="4"/>
        <v>455.4</v>
      </c>
      <c r="J63" s="14"/>
      <c r="K63" s="14"/>
      <c r="L63" s="14"/>
      <c r="N63" s="11">
        <v>1.0900000000000001</v>
      </c>
      <c r="O63" s="14">
        <v>627070</v>
      </c>
      <c r="P63" s="14">
        <v>1713.81</v>
      </c>
      <c r="Q63" s="14">
        <v>974.99</v>
      </c>
      <c r="R63" s="14">
        <v>679.54</v>
      </c>
      <c r="S63" s="11">
        <v>45.54</v>
      </c>
      <c r="T63" s="12">
        <v>827.7</v>
      </c>
    </row>
    <row r="64" spans="1:20">
      <c r="C64" s="2">
        <v>2002</v>
      </c>
      <c r="D64" s="14">
        <f t="shared" si="11"/>
        <v>227.99999999999997</v>
      </c>
      <c r="E64" s="14">
        <f t="shared" si="3"/>
        <v>806.67</v>
      </c>
      <c r="F64" s="14">
        <f t="shared" si="0"/>
        <v>23449.800652410289</v>
      </c>
      <c r="G64" s="14">
        <f t="shared" si="1"/>
        <v>13739.398332729248</v>
      </c>
      <c r="H64" s="14">
        <f t="shared" si="2"/>
        <v>10416.817687567958</v>
      </c>
      <c r="I64" s="14">
        <f t="shared" si="4"/>
        <v>512</v>
      </c>
      <c r="J64" s="14"/>
      <c r="K64" s="17">
        <f>+(D64/D63-1)*100</f>
        <v>109.17431192660545</v>
      </c>
      <c r="L64" s="17">
        <f t="shared" ref="L64:L77" si="16">+(F64/F63-1)*100</f>
        <v>13.252927687433269</v>
      </c>
      <c r="N64" s="11">
        <v>2.2799999999999998</v>
      </c>
      <c r="O64" s="14">
        <v>806670</v>
      </c>
      <c r="P64" s="14">
        <v>1940.94</v>
      </c>
      <c r="Q64" s="14">
        <v>1137.21</v>
      </c>
      <c r="R64" s="14">
        <v>862.2</v>
      </c>
      <c r="S64" s="11">
        <v>51.2</v>
      </c>
      <c r="T64" s="12">
        <v>827.7</v>
      </c>
    </row>
    <row r="65" spans="1:20">
      <c r="C65" s="2">
        <v>2003</v>
      </c>
      <c r="D65" s="14">
        <f t="shared" si="11"/>
        <v>368</v>
      </c>
      <c r="E65" s="14">
        <f t="shared" si="3"/>
        <v>1155.69</v>
      </c>
      <c r="F65" s="14">
        <f t="shared" si="0"/>
        <v>28855.624018364138</v>
      </c>
      <c r="G65" s="14">
        <f t="shared" si="1"/>
        <v>15217.711731303611</v>
      </c>
      <c r="H65" s="14">
        <f t="shared" si="2"/>
        <v>16178.20466352543</v>
      </c>
      <c r="I65" s="14">
        <f t="shared" si="4"/>
        <v>513.5</v>
      </c>
      <c r="J65" s="14"/>
      <c r="K65" s="17">
        <f t="shared" ref="K65:K76" si="17">+(D65/D64-1)*100</f>
        <v>61.403508771929836</v>
      </c>
      <c r="L65" s="17">
        <f t="shared" si="16"/>
        <v>23.052747637742542</v>
      </c>
      <c r="N65" s="11">
        <v>3.68</v>
      </c>
      <c r="O65" s="14">
        <v>1155690</v>
      </c>
      <c r="P65" s="14">
        <v>2388.38</v>
      </c>
      <c r="Q65" s="14">
        <v>1259.57</v>
      </c>
      <c r="R65" s="14">
        <v>1339.07</v>
      </c>
      <c r="S65" s="11">
        <v>51.35</v>
      </c>
      <c r="T65" s="12">
        <v>827.7</v>
      </c>
    </row>
    <row r="66" spans="1:20">
      <c r="C66" s="2">
        <v>2004</v>
      </c>
      <c r="D66" s="14">
        <f t="shared" si="11"/>
        <v>627</v>
      </c>
      <c r="E66" s="14">
        <f t="shared" si="3"/>
        <v>1354.4649999999999</v>
      </c>
      <c r="F66" s="14">
        <f t="shared" si="0"/>
        <v>36742.098395515175</v>
      </c>
      <c r="G66" s="14">
        <f t="shared" si="1"/>
        <v>18064.831819060506</v>
      </c>
      <c r="H66" s="14">
        <f t="shared" si="2"/>
        <v>23502.923835298669</v>
      </c>
      <c r="I66" s="14">
        <f t="shared" si="4"/>
        <v>612.1</v>
      </c>
      <c r="J66" s="14"/>
      <c r="K66" s="17">
        <f t="shared" si="17"/>
        <v>70.380434782608688</v>
      </c>
      <c r="L66" s="17">
        <f t="shared" si="16"/>
        <v>27.330805156499018</v>
      </c>
      <c r="N66" s="11">
        <v>6.27</v>
      </c>
      <c r="O66" s="14">
        <v>1354465</v>
      </c>
      <c r="P66" s="14">
        <v>3041.07</v>
      </c>
      <c r="Q66" s="14">
        <v>1495.19</v>
      </c>
      <c r="R66" s="14">
        <v>1945.29</v>
      </c>
      <c r="S66" s="11">
        <v>61.21</v>
      </c>
      <c r="T66" s="12">
        <v>827.68</v>
      </c>
    </row>
    <row r="67" spans="1:20">
      <c r="C67" s="2">
        <v>2005</v>
      </c>
      <c r="D67" s="14">
        <f t="shared" si="11"/>
        <v>1186</v>
      </c>
      <c r="E67" s="14">
        <f t="shared" si="3"/>
        <v>1773.624</v>
      </c>
      <c r="F67" s="14">
        <f t="shared" ref="F67:F130" si="18">+(P67*100)/(T67/100)</f>
        <v>47670.568990563625</v>
      </c>
      <c r="G67" s="14">
        <f t="shared" ref="G67:G130" si="19">+(Q67*100)/(T67/100)</f>
        <v>22008.130180548607</v>
      </c>
      <c r="H67" s="14">
        <f t="shared" ref="H67:H130" si="20">+(R67*100)/(T67/100)</f>
        <v>34731.008215632901</v>
      </c>
      <c r="I67" s="14">
        <f t="shared" si="4"/>
        <v>682.09999999999991</v>
      </c>
      <c r="J67" s="14"/>
      <c r="K67" s="17">
        <f t="shared" si="17"/>
        <v>89.154704944178633</v>
      </c>
      <c r="L67" s="17">
        <f t="shared" si="16"/>
        <v>29.743730141396618</v>
      </c>
      <c r="N67" s="11">
        <v>11.86</v>
      </c>
      <c r="O67" s="14">
        <v>1773624</v>
      </c>
      <c r="P67" s="14">
        <v>3905.03</v>
      </c>
      <c r="Q67" s="14">
        <v>1802.84</v>
      </c>
      <c r="R67" s="14">
        <v>2845.06</v>
      </c>
      <c r="S67" s="11">
        <v>68.209999999999994</v>
      </c>
      <c r="T67" s="12">
        <v>819.17</v>
      </c>
    </row>
    <row r="68" spans="1:20">
      <c r="C68" s="2">
        <v>2006</v>
      </c>
      <c r="D68" s="14">
        <f t="shared" si="11"/>
        <v>1741</v>
      </c>
      <c r="E68" s="14">
        <f t="shared" ref="E68:E131" si="21">+O68/1000</f>
        <v>2140.5010000000002</v>
      </c>
      <c r="F68" s="14">
        <f t="shared" si="18"/>
        <v>62021.751674653162</v>
      </c>
      <c r="G68" s="14">
        <f t="shared" si="19"/>
        <v>26714.041998043103</v>
      </c>
      <c r="H68" s="14">
        <f t="shared" si="20"/>
        <v>43479.640733585897</v>
      </c>
      <c r="I68" s="14">
        <f t="shared" ref="I68:I131" si="22">+S68*10</f>
        <v>736.4</v>
      </c>
      <c r="J68" s="14"/>
      <c r="K68" s="17">
        <f t="shared" si="17"/>
        <v>46.795952782462045</v>
      </c>
      <c r="L68" s="17">
        <f t="shared" si="16"/>
        <v>30.104911663484344</v>
      </c>
      <c r="N68" s="11">
        <v>17.41</v>
      </c>
      <c r="O68" s="14">
        <v>2140501</v>
      </c>
      <c r="P68" s="14">
        <v>4944.25</v>
      </c>
      <c r="Q68" s="14">
        <v>2129.59</v>
      </c>
      <c r="R68" s="14">
        <v>3466.11</v>
      </c>
      <c r="S68" s="11">
        <v>73.64</v>
      </c>
      <c r="T68" s="12">
        <v>797.18</v>
      </c>
    </row>
    <row r="69" spans="1:20">
      <c r="C69" s="2">
        <v>2007</v>
      </c>
      <c r="D69" s="14">
        <f t="shared" si="11"/>
        <v>2149</v>
      </c>
      <c r="E69" s="14">
        <f t="shared" si="21"/>
        <v>2944.3939999999998</v>
      </c>
      <c r="F69" s="14">
        <f t="shared" si="18"/>
        <v>84471.067859021568</v>
      </c>
      <c r="G69" s="14">
        <f t="shared" si="19"/>
        <v>34598.500789058387</v>
      </c>
      <c r="H69" s="14">
        <f t="shared" si="20"/>
        <v>59105.733824302988</v>
      </c>
      <c r="I69" s="14">
        <f t="shared" si="22"/>
        <v>828.8</v>
      </c>
      <c r="J69" s="14"/>
      <c r="K69" s="17">
        <f t="shared" si="17"/>
        <v>23.434807581849505</v>
      </c>
      <c r="L69" s="17">
        <f t="shared" si="16"/>
        <v>36.195875766506155</v>
      </c>
      <c r="N69" s="11">
        <v>21.49</v>
      </c>
      <c r="O69" s="14">
        <v>2944394</v>
      </c>
      <c r="P69" s="14">
        <v>6423.18</v>
      </c>
      <c r="Q69" s="14">
        <v>2630.87</v>
      </c>
      <c r="R69" s="14">
        <v>4494.3999999999996</v>
      </c>
      <c r="S69" s="11">
        <v>82.88</v>
      </c>
      <c r="T69" s="12">
        <v>760.4</v>
      </c>
    </row>
    <row r="70" spans="1:20">
      <c r="C70" s="2">
        <v>2008</v>
      </c>
      <c r="D70" s="14">
        <f t="shared" si="11"/>
        <v>2651</v>
      </c>
      <c r="E70" s="14">
        <f t="shared" si="21"/>
        <v>3591.85</v>
      </c>
      <c r="F70" s="14">
        <f t="shared" si="18"/>
        <v>122333.73169572794</v>
      </c>
      <c r="G70" s="14">
        <f t="shared" si="19"/>
        <v>47208.103555024405</v>
      </c>
      <c r="H70" s="14">
        <f t="shared" si="20"/>
        <v>82385.278829678471</v>
      </c>
      <c r="I70" s="14">
        <f t="shared" si="22"/>
        <v>984.30000000000007</v>
      </c>
      <c r="J70" s="14"/>
      <c r="K70" s="17">
        <f t="shared" si="17"/>
        <v>23.359702187063757</v>
      </c>
      <c r="L70" s="17">
        <f t="shared" si="16"/>
        <v>44.823233322795765</v>
      </c>
      <c r="N70" s="11">
        <v>26.51</v>
      </c>
      <c r="O70" s="14">
        <v>3591850</v>
      </c>
      <c r="P70" s="14">
        <v>8496.2000000000007</v>
      </c>
      <c r="Q70" s="14">
        <v>3278.65</v>
      </c>
      <c r="R70" s="14">
        <v>5721.74</v>
      </c>
      <c r="S70" s="11">
        <v>98.43</v>
      </c>
      <c r="T70" s="12">
        <v>694.51</v>
      </c>
    </row>
    <row r="71" spans="1:20">
      <c r="C71" s="2">
        <v>2009</v>
      </c>
      <c r="D71" s="14">
        <f t="shared" si="11"/>
        <v>2984</v>
      </c>
      <c r="E71" s="14">
        <f t="shared" si="21"/>
        <v>2315.48</v>
      </c>
      <c r="F71" s="14">
        <f t="shared" si="18"/>
        <v>142588.9328063241</v>
      </c>
      <c r="G71" s="14">
        <f t="shared" si="19"/>
        <v>57694.481042307125</v>
      </c>
      <c r="H71" s="14">
        <f t="shared" si="20"/>
        <v>109726.54077001903</v>
      </c>
      <c r="I71" s="14">
        <f t="shared" si="22"/>
        <v>1053.3</v>
      </c>
      <c r="J71" s="14"/>
      <c r="K71" s="17">
        <f t="shared" si="17"/>
        <v>12.56129762353828</v>
      </c>
      <c r="L71" s="17">
        <f t="shared" si="16"/>
        <v>16.557331187260349</v>
      </c>
      <c r="N71" s="11">
        <v>29.84</v>
      </c>
      <c r="O71" s="14">
        <v>2315480</v>
      </c>
      <c r="P71" s="14">
        <v>9740.25</v>
      </c>
      <c r="Q71" s="14">
        <v>3941.11</v>
      </c>
      <c r="R71" s="14">
        <v>7495.42</v>
      </c>
      <c r="S71" s="11">
        <v>105.33</v>
      </c>
      <c r="T71" s="12">
        <v>683.1</v>
      </c>
    </row>
    <row r="72" spans="1:20">
      <c r="C72" s="2">
        <v>2010</v>
      </c>
      <c r="D72" s="14">
        <f t="shared" si="11"/>
        <v>3385</v>
      </c>
      <c r="E72" s="14">
        <f t="shared" si="21"/>
        <v>3334.4259999999999</v>
      </c>
      <c r="F72" s="14">
        <f t="shared" si="18"/>
        <v>172420.4150971268</v>
      </c>
      <c r="G72" s="14">
        <f t="shared" si="19"/>
        <v>67776.645247064036</v>
      </c>
      <c r="H72" s="14">
        <f t="shared" si="20"/>
        <v>133250.60935076445</v>
      </c>
      <c r="I72" s="14">
        <f t="shared" si="22"/>
        <v>1214.8</v>
      </c>
      <c r="J72" s="14"/>
      <c r="K72" s="17">
        <f t="shared" si="17"/>
        <v>13.438337801608569</v>
      </c>
      <c r="L72" s="17">
        <f t="shared" si="16"/>
        <v>20.921316755573336</v>
      </c>
      <c r="N72" s="11">
        <v>33.85</v>
      </c>
      <c r="O72" s="14">
        <v>3334426</v>
      </c>
      <c r="P72" s="14">
        <v>11672</v>
      </c>
      <c r="Q72" s="14">
        <v>4588.1400000000003</v>
      </c>
      <c r="R72" s="14">
        <v>9020.4</v>
      </c>
      <c r="S72" s="11">
        <v>121.48</v>
      </c>
      <c r="T72" s="12">
        <v>676.95</v>
      </c>
    </row>
    <row r="73" spans="1:20">
      <c r="C73" s="2">
        <v>2011</v>
      </c>
      <c r="D73" s="14">
        <f t="shared" si="11"/>
        <v>3838.0000000000005</v>
      </c>
      <c r="E73" s="14">
        <f t="shared" si="21"/>
        <v>4686.973</v>
      </c>
      <c r="F73" s="14">
        <f t="shared" si="18"/>
        <v>222330.46386325633</v>
      </c>
      <c r="G73" s="14">
        <f t="shared" si="19"/>
        <v>85567.597696166471</v>
      </c>
      <c r="H73" s="14">
        <f t="shared" si="20"/>
        <v>170536.78701926055</v>
      </c>
      <c r="I73" s="14">
        <f t="shared" si="22"/>
        <v>1356.2</v>
      </c>
      <c r="J73" s="14"/>
      <c r="K73" s="17">
        <f t="shared" si="17"/>
        <v>13.382570162481544</v>
      </c>
      <c r="L73" s="17">
        <f t="shared" si="16"/>
        <v>28.946716511507354</v>
      </c>
      <c r="N73" s="11">
        <v>38.380000000000003</v>
      </c>
      <c r="O73" s="14">
        <v>4686973</v>
      </c>
      <c r="P73" s="14">
        <v>14359.88</v>
      </c>
      <c r="Q73" s="14">
        <v>5526.64</v>
      </c>
      <c r="R73" s="14">
        <v>11014.63</v>
      </c>
      <c r="S73" s="11">
        <v>135.62</v>
      </c>
      <c r="T73" s="12">
        <v>645.88</v>
      </c>
    </row>
    <row r="74" spans="1:20">
      <c r="C74" s="2">
        <v>2012</v>
      </c>
      <c r="D74" s="14">
        <f t="shared" si="11"/>
        <v>3943</v>
      </c>
      <c r="E74" s="14">
        <f t="shared" si="21"/>
        <v>3970.163</v>
      </c>
      <c r="F74" s="14">
        <f t="shared" si="18"/>
        <v>251573.54455445544</v>
      </c>
      <c r="G74" s="14">
        <f t="shared" si="19"/>
        <v>98917.38613861386</v>
      </c>
      <c r="H74" s="14">
        <f t="shared" si="20"/>
        <v>212943.68316831684</v>
      </c>
      <c r="I74" s="14">
        <f t="shared" si="22"/>
        <v>1531.2</v>
      </c>
      <c r="J74" s="14"/>
      <c r="K74" s="17">
        <f t="shared" si="17"/>
        <v>2.7357998957790342</v>
      </c>
      <c r="L74" s="17">
        <f t="shared" si="16"/>
        <v>13.152979660576335</v>
      </c>
      <c r="N74" s="11">
        <v>39.43</v>
      </c>
      <c r="O74" s="14">
        <v>3970163</v>
      </c>
      <c r="P74" s="14">
        <v>15880.58</v>
      </c>
      <c r="Q74" s="14">
        <v>6244.16</v>
      </c>
      <c r="R74" s="14">
        <v>13442.07</v>
      </c>
      <c r="S74" s="11">
        <v>153.12</v>
      </c>
      <c r="T74" s="12">
        <v>631.25</v>
      </c>
    </row>
    <row r="75" spans="1:20">
      <c r="C75" s="2">
        <v>2013</v>
      </c>
      <c r="D75" s="14">
        <f t="shared" si="11"/>
        <v>4645</v>
      </c>
      <c r="E75" s="14">
        <f t="shared" si="21"/>
        <v>4092.5610000000001</v>
      </c>
      <c r="F75" s="14">
        <f t="shared" si="18"/>
        <v>271788.41309823678</v>
      </c>
      <c r="G75" s="14">
        <f t="shared" si="19"/>
        <v>111244.75230898403</v>
      </c>
      <c r="H75" s="14">
        <f t="shared" si="20"/>
        <v>253958.21223277139</v>
      </c>
      <c r="I75" s="14">
        <f t="shared" si="22"/>
        <v>1957.6</v>
      </c>
      <c r="J75" s="14"/>
      <c r="K75" s="17">
        <f t="shared" si="17"/>
        <v>17.803702764392604</v>
      </c>
      <c r="L75" s="17">
        <f t="shared" si="16"/>
        <v>8.0353713581380326</v>
      </c>
      <c r="N75" s="11">
        <v>46.45</v>
      </c>
      <c r="O75" s="14">
        <v>4092561</v>
      </c>
      <c r="P75" s="14">
        <v>16832.400000000001</v>
      </c>
      <c r="Q75" s="14">
        <v>6889.61</v>
      </c>
      <c r="R75" s="14">
        <v>15728.14</v>
      </c>
      <c r="S75" s="11">
        <v>195.76</v>
      </c>
      <c r="T75" s="12">
        <v>619.32000000000005</v>
      </c>
    </row>
    <row r="76" spans="1:20">
      <c r="C76" s="2">
        <v>2014</v>
      </c>
      <c r="D76" s="14">
        <f t="shared" si="11"/>
        <v>3977.0000000000005</v>
      </c>
      <c r="E76" s="14">
        <f t="shared" si="21"/>
        <v>6393.5479999999998</v>
      </c>
      <c r="F76" s="14">
        <f t="shared" si="18"/>
        <v>289273.62114996422</v>
      </c>
      <c r="G76" s="14">
        <f t="shared" si="19"/>
        <v>116530.40958520546</v>
      </c>
      <c r="H76" s="14">
        <f t="shared" si="20"/>
        <v>223923.94347854401</v>
      </c>
      <c r="I76" s="14">
        <f t="shared" si="22"/>
        <v>2078.8999999999996</v>
      </c>
      <c r="J76" s="14"/>
      <c r="K76" s="17">
        <f t="shared" si="17"/>
        <v>-14.381054897739498</v>
      </c>
      <c r="L76" s="17">
        <f t="shared" si="16"/>
        <v>6.4333898021647684</v>
      </c>
      <c r="N76" s="11">
        <v>39.770000000000003</v>
      </c>
      <c r="O76" s="14">
        <v>6393548</v>
      </c>
      <c r="P76" s="14">
        <v>17769.5</v>
      </c>
      <c r="Q76" s="14">
        <v>7158.23</v>
      </c>
      <c r="R76" s="14">
        <v>13755.2</v>
      </c>
      <c r="S76" s="11">
        <v>207.89</v>
      </c>
      <c r="T76" s="12">
        <v>614.28</v>
      </c>
    </row>
    <row r="77" spans="1:20">
      <c r="C77" s="2">
        <v>2015</v>
      </c>
      <c r="D77" s="14"/>
      <c r="E77" s="14">
        <f t="shared" si="21"/>
        <v>5650.0079999999998</v>
      </c>
      <c r="F77" s="14">
        <f t="shared" si="18"/>
        <v>286293.59064928384</v>
      </c>
      <c r="G77" s="14">
        <f t="shared" si="19"/>
        <v>119658.66033010081</v>
      </c>
      <c r="H77" s="14">
        <f t="shared" si="20"/>
        <v>225362.53291374989</v>
      </c>
      <c r="I77" s="14">
        <f t="shared" si="22"/>
        <v>2085.9</v>
      </c>
      <c r="J77" s="14"/>
      <c r="K77" s="17"/>
      <c r="L77" s="17">
        <f t="shared" si="16"/>
        <v>-1.0301770651723108</v>
      </c>
      <c r="O77" s="14">
        <v>5650008</v>
      </c>
      <c r="P77" s="14">
        <v>17831.509999999998</v>
      </c>
      <c r="Q77" s="14">
        <v>7452.82</v>
      </c>
      <c r="R77" s="14">
        <v>14036.48</v>
      </c>
      <c r="S77" s="11">
        <v>208.59</v>
      </c>
      <c r="T77" s="12">
        <v>622.84</v>
      </c>
    </row>
    <row r="78" spans="1:20">
      <c r="A78" s="3" t="s">
        <v>35</v>
      </c>
      <c r="B78" s="1" t="s">
        <v>245</v>
      </c>
      <c r="C78" s="2">
        <v>2001</v>
      </c>
      <c r="D78" s="14">
        <f t="shared" si="11"/>
        <v>5466</v>
      </c>
      <c r="E78" s="14">
        <f t="shared" si="21"/>
        <v>11008.45</v>
      </c>
      <c r="F78" s="14">
        <f t="shared" si="18"/>
        <v>60808.022230276663</v>
      </c>
      <c r="G78" s="14">
        <f t="shared" si="19"/>
        <v>34168.056058958558</v>
      </c>
      <c r="H78" s="14">
        <f t="shared" si="20"/>
        <v>19638.758004107767</v>
      </c>
      <c r="I78" s="14">
        <f t="shared" si="22"/>
        <v>1577.2</v>
      </c>
      <c r="J78" s="14"/>
      <c r="K78" s="14"/>
      <c r="L78" s="14"/>
      <c r="N78" s="11">
        <v>54.66</v>
      </c>
      <c r="O78" s="14">
        <v>11008450</v>
      </c>
      <c r="P78" s="14">
        <v>5033.08</v>
      </c>
      <c r="Q78" s="14">
        <v>2828.09</v>
      </c>
      <c r="R78" s="14">
        <v>1625.5</v>
      </c>
      <c r="S78" s="11">
        <v>157.72</v>
      </c>
      <c r="T78" s="12">
        <v>827.7</v>
      </c>
    </row>
    <row r="79" spans="1:20">
      <c r="C79" s="2">
        <v>2002</v>
      </c>
      <c r="D79" s="14">
        <f t="shared" si="11"/>
        <v>7184.9999999999991</v>
      </c>
      <c r="E79" s="14">
        <f t="shared" si="21"/>
        <v>12366.56</v>
      </c>
      <c r="F79" s="14">
        <f t="shared" si="18"/>
        <v>65944.424308324262</v>
      </c>
      <c r="G79" s="14">
        <f t="shared" si="19"/>
        <v>36625.226531351931</v>
      </c>
      <c r="H79" s="14">
        <f t="shared" si="20"/>
        <v>22176.392412709916</v>
      </c>
      <c r="I79" s="14">
        <f t="shared" si="22"/>
        <v>1860</v>
      </c>
      <c r="J79" s="14"/>
      <c r="K79" s="17">
        <f>+(D79/D78-1)*100</f>
        <v>31.448957189901193</v>
      </c>
      <c r="L79" s="17">
        <f t="shared" ref="L79:L92" si="23">+(F79/F78-1)*100</f>
        <v>8.4469152089774013</v>
      </c>
      <c r="N79" s="11">
        <v>71.849999999999994</v>
      </c>
      <c r="O79" s="14">
        <v>12366560</v>
      </c>
      <c r="P79" s="14">
        <v>5458.22</v>
      </c>
      <c r="Q79" s="14">
        <v>3031.47</v>
      </c>
      <c r="R79" s="14">
        <v>1835.54</v>
      </c>
      <c r="S79" s="11">
        <v>186</v>
      </c>
      <c r="T79" s="12">
        <v>827.7</v>
      </c>
    </row>
    <row r="80" spans="1:20">
      <c r="C80" s="2">
        <v>2003</v>
      </c>
      <c r="D80" s="14">
        <f t="shared" si="11"/>
        <v>9702</v>
      </c>
      <c r="E80" s="14">
        <f t="shared" si="21"/>
        <v>14579.35</v>
      </c>
      <c r="F80" s="14">
        <f t="shared" si="18"/>
        <v>72520.720067657356</v>
      </c>
      <c r="G80" s="14">
        <f t="shared" si="19"/>
        <v>37483.508517578826</v>
      </c>
      <c r="H80" s="14">
        <f t="shared" si="20"/>
        <v>28194.635737586079</v>
      </c>
      <c r="I80" s="14">
        <f t="shared" si="22"/>
        <v>2069.5</v>
      </c>
      <c r="J80" s="14"/>
      <c r="K80" s="17">
        <f t="shared" ref="K80:K91" si="24">+(D80/D79-1)*100</f>
        <v>35.031315240083515</v>
      </c>
      <c r="L80" s="17">
        <f t="shared" si="23"/>
        <v>9.972481871379312</v>
      </c>
      <c r="N80" s="11">
        <v>97.02</v>
      </c>
      <c r="O80" s="14">
        <v>14579350</v>
      </c>
      <c r="P80" s="14">
        <v>6002.54</v>
      </c>
      <c r="Q80" s="14">
        <v>3102.51</v>
      </c>
      <c r="R80" s="14">
        <v>2333.67</v>
      </c>
      <c r="S80" s="11">
        <v>206.95</v>
      </c>
      <c r="T80" s="12">
        <v>827.7</v>
      </c>
    </row>
    <row r="81" spans="1:20">
      <c r="C81" s="2">
        <v>2004</v>
      </c>
      <c r="D81" s="14">
        <f t="shared" si="11"/>
        <v>8662</v>
      </c>
      <c r="E81" s="14">
        <f t="shared" si="21"/>
        <v>18913.506000000001</v>
      </c>
      <c r="F81" s="14">
        <f t="shared" si="18"/>
        <v>80610.86410206843</v>
      </c>
      <c r="G81" s="14">
        <f t="shared" si="19"/>
        <v>39245.843804368837</v>
      </c>
      <c r="H81" s="14">
        <f t="shared" si="20"/>
        <v>38192.054900444615</v>
      </c>
      <c r="I81" s="14">
        <f t="shared" si="22"/>
        <v>2257.7000000000003</v>
      </c>
      <c r="J81" s="14"/>
      <c r="K81" s="17">
        <f t="shared" si="24"/>
        <v>-10.719439290867861</v>
      </c>
      <c r="L81" s="17">
        <f t="shared" si="23"/>
        <v>11.155631144952039</v>
      </c>
      <c r="N81" s="11">
        <v>86.62</v>
      </c>
      <c r="O81" s="14">
        <v>18913506</v>
      </c>
      <c r="P81" s="14">
        <v>6672</v>
      </c>
      <c r="Q81" s="14">
        <v>3248.3</v>
      </c>
      <c r="R81" s="14">
        <v>3161.08</v>
      </c>
      <c r="S81" s="11">
        <v>225.77</v>
      </c>
      <c r="T81" s="12">
        <v>827.68</v>
      </c>
    </row>
    <row r="82" spans="1:20">
      <c r="C82" s="2">
        <v>2005</v>
      </c>
      <c r="D82" s="14">
        <f t="shared" si="11"/>
        <v>11016</v>
      </c>
      <c r="E82" s="14">
        <f t="shared" si="21"/>
        <v>23438.322</v>
      </c>
      <c r="F82" s="14">
        <f t="shared" si="18"/>
        <v>98236.751834173629</v>
      </c>
      <c r="G82" s="14">
        <f t="shared" si="19"/>
        <v>45032.655004455737</v>
      </c>
      <c r="H82" s="14">
        <f t="shared" si="20"/>
        <v>55915.133610850004</v>
      </c>
      <c r="I82" s="14">
        <f t="shared" si="22"/>
        <v>2521.3999999999996</v>
      </c>
      <c r="J82" s="14"/>
      <c r="K82" s="17">
        <f t="shared" si="24"/>
        <v>27.176171784807202</v>
      </c>
      <c r="L82" s="17">
        <f t="shared" si="23"/>
        <v>21.865399817309395</v>
      </c>
      <c r="N82" s="11">
        <v>110.16</v>
      </c>
      <c r="O82" s="14">
        <v>23438322</v>
      </c>
      <c r="P82" s="14">
        <v>8047.26</v>
      </c>
      <c r="Q82" s="14">
        <v>3688.94</v>
      </c>
      <c r="R82" s="14">
        <v>4580.3999999999996</v>
      </c>
      <c r="S82" s="11">
        <v>252.14</v>
      </c>
      <c r="T82" s="12">
        <v>819.17</v>
      </c>
    </row>
    <row r="83" spans="1:20">
      <c r="C83" s="2">
        <v>2006</v>
      </c>
      <c r="D83" s="14">
        <f t="shared" si="11"/>
        <v>15240</v>
      </c>
      <c r="E83" s="14">
        <f t="shared" si="21"/>
        <v>28319.415000000001</v>
      </c>
      <c r="F83" s="14">
        <f t="shared" si="18"/>
        <v>116717.93070573774</v>
      </c>
      <c r="G83" s="14">
        <f t="shared" si="19"/>
        <v>50865.927394064085</v>
      </c>
      <c r="H83" s="14">
        <f t="shared" si="20"/>
        <v>69239.694924609255</v>
      </c>
      <c r="I83" s="14">
        <f t="shared" si="22"/>
        <v>2777.9</v>
      </c>
      <c r="J83" s="14"/>
      <c r="K83" s="17">
        <f t="shared" si="24"/>
        <v>38.344226579520701</v>
      </c>
      <c r="L83" s="17">
        <f t="shared" si="23"/>
        <v>18.812896931650247</v>
      </c>
      <c r="N83" s="11">
        <v>152.4</v>
      </c>
      <c r="O83" s="14">
        <v>28319415</v>
      </c>
      <c r="P83" s="14">
        <v>9304.52</v>
      </c>
      <c r="Q83" s="14">
        <v>4054.93</v>
      </c>
      <c r="R83" s="14">
        <v>5519.65</v>
      </c>
      <c r="S83" s="11">
        <v>277.79000000000002</v>
      </c>
      <c r="T83" s="12">
        <v>797.18</v>
      </c>
    </row>
    <row r="84" spans="1:20">
      <c r="C84" s="2">
        <v>2007</v>
      </c>
      <c r="D84" s="14">
        <f t="shared" si="11"/>
        <v>20871</v>
      </c>
      <c r="E84" s="14">
        <f t="shared" si="21"/>
        <v>35324.089</v>
      </c>
      <c r="F84" s="14">
        <f t="shared" si="18"/>
        <v>146821.40978432403</v>
      </c>
      <c r="G84" s="14">
        <f t="shared" si="19"/>
        <v>62034.981588637565</v>
      </c>
      <c r="H84" s="14">
        <f t="shared" si="20"/>
        <v>87402.551288795366</v>
      </c>
      <c r="I84" s="14">
        <f t="shared" si="22"/>
        <v>2887.4</v>
      </c>
      <c r="J84" s="14"/>
      <c r="K84" s="17">
        <f t="shared" si="24"/>
        <v>36.948818897637793</v>
      </c>
      <c r="L84" s="17">
        <f t="shared" si="23"/>
        <v>25.791649060744049</v>
      </c>
      <c r="N84" s="11">
        <v>208.71</v>
      </c>
      <c r="O84" s="14">
        <v>35324089</v>
      </c>
      <c r="P84" s="14">
        <v>11164.3</v>
      </c>
      <c r="Q84" s="14">
        <v>4717.1400000000003</v>
      </c>
      <c r="R84" s="14">
        <v>6646.09</v>
      </c>
      <c r="S84" s="11">
        <v>288.74</v>
      </c>
      <c r="T84" s="12">
        <v>760.4</v>
      </c>
    </row>
    <row r="85" spans="1:20">
      <c r="C85" s="2">
        <v>2008</v>
      </c>
      <c r="D85" s="14">
        <f t="shared" si="11"/>
        <v>20296</v>
      </c>
      <c r="E85" s="14">
        <f t="shared" si="21"/>
        <v>42069.497000000003</v>
      </c>
      <c r="F85" s="14">
        <f t="shared" si="18"/>
        <v>196809.1172193345</v>
      </c>
      <c r="G85" s="14">
        <f t="shared" si="19"/>
        <v>80574.073807432578</v>
      </c>
      <c r="H85" s="14">
        <f t="shared" si="20"/>
        <v>123076.84554578048</v>
      </c>
      <c r="I85" s="14">
        <f t="shared" si="22"/>
        <v>2890.2999999999997</v>
      </c>
      <c r="J85" s="14"/>
      <c r="K85" s="17">
        <f t="shared" si="24"/>
        <v>-2.7550189257821822</v>
      </c>
      <c r="L85" s="17">
        <f t="shared" si="23"/>
        <v>34.046606355599508</v>
      </c>
      <c r="N85" s="11">
        <v>202.96</v>
      </c>
      <c r="O85" s="14">
        <v>42069497</v>
      </c>
      <c r="P85" s="14">
        <v>13668.59</v>
      </c>
      <c r="Q85" s="14">
        <v>5595.95</v>
      </c>
      <c r="R85" s="14">
        <v>8547.81</v>
      </c>
      <c r="S85" s="11">
        <v>289.02999999999997</v>
      </c>
      <c r="T85" s="12">
        <v>694.51</v>
      </c>
    </row>
    <row r="86" spans="1:20">
      <c r="C86" s="2">
        <v>2009</v>
      </c>
      <c r="D86" s="14">
        <f t="shared" si="11"/>
        <v>28183</v>
      </c>
      <c r="E86" s="14">
        <f t="shared" si="21"/>
        <v>33414.93</v>
      </c>
      <c r="F86" s="14">
        <f t="shared" si="18"/>
        <v>222697.84804567412</v>
      </c>
      <c r="G86" s="14">
        <f t="shared" si="19"/>
        <v>92388.376518811303</v>
      </c>
      <c r="H86" s="14">
        <f t="shared" si="20"/>
        <v>137783.92621870883</v>
      </c>
      <c r="I86" s="14">
        <f t="shared" si="22"/>
        <v>3375.7999999999997</v>
      </c>
      <c r="J86" s="14"/>
      <c r="K86" s="17">
        <f t="shared" si="24"/>
        <v>38.859873866771785</v>
      </c>
      <c r="L86" s="17">
        <f t="shared" si="23"/>
        <v>13.154233498993783</v>
      </c>
      <c r="N86" s="11">
        <v>281.83</v>
      </c>
      <c r="O86" s="14">
        <v>33414930</v>
      </c>
      <c r="P86" s="14">
        <v>15212.49</v>
      </c>
      <c r="Q86" s="14">
        <v>6311.05</v>
      </c>
      <c r="R86" s="14">
        <v>9412.02</v>
      </c>
      <c r="S86" s="11">
        <v>337.58</v>
      </c>
      <c r="T86" s="12">
        <v>683.1</v>
      </c>
    </row>
    <row r="87" spans="1:20">
      <c r="C87" s="2">
        <v>2010</v>
      </c>
      <c r="D87" s="14">
        <f t="shared" si="11"/>
        <v>25635.000000000004</v>
      </c>
      <c r="E87" s="14">
        <f t="shared" si="21"/>
        <v>43098.711000000003</v>
      </c>
      <c r="F87" s="14">
        <f t="shared" si="18"/>
        <v>272653.37174089666</v>
      </c>
      <c r="G87" s="14">
        <f t="shared" si="19"/>
        <v>108931.82657507939</v>
      </c>
      <c r="H87" s="14">
        <f t="shared" si="20"/>
        <v>170201.34426471672</v>
      </c>
      <c r="I87" s="14">
        <f t="shared" si="22"/>
        <v>3710.6</v>
      </c>
      <c r="J87" s="14"/>
      <c r="K87" s="17">
        <f t="shared" si="24"/>
        <v>-9.0409111875953467</v>
      </c>
      <c r="L87" s="17">
        <f t="shared" si="23"/>
        <v>22.431974145065347</v>
      </c>
      <c r="N87" s="11">
        <v>256.35000000000002</v>
      </c>
      <c r="O87" s="14">
        <v>43098711</v>
      </c>
      <c r="P87" s="14">
        <v>18457.27</v>
      </c>
      <c r="Q87" s="14">
        <v>7374.14</v>
      </c>
      <c r="R87" s="14">
        <v>11521.78</v>
      </c>
      <c r="S87" s="11">
        <v>371.06</v>
      </c>
      <c r="T87" s="12">
        <v>676.95</v>
      </c>
    </row>
    <row r="88" spans="1:20">
      <c r="C88" s="2">
        <v>2011</v>
      </c>
      <c r="D88" s="14">
        <f t="shared" si="11"/>
        <v>19639</v>
      </c>
      <c r="E88" s="14">
        <f t="shared" si="21"/>
        <v>51042.356</v>
      </c>
      <c r="F88" s="14">
        <f t="shared" si="18"/>
        <v>344130.48863565986</v>
      </c>
      <c r="G88" s="14">
        <f t="shared" si="19"/>
        <v>137288.81525980055</v>
      </c>
      <c r="H88" s="14">
        <f t="shared" si="20"/>
        <v>215677.98971945254</v>
      </c>
      <c r="I88" s="14">
        <f t="shared" si="22"/>
        <v>4025.7</v>
      </c>
      <c r="J88" s="14"/>
      <c r="K88" s="17">
        <f t="shared" si="24"/>
        <v>-23.389896625707053</v>
      </c>
      <c r="L88" s="17">
        <f t="shared" si="23"/>
        <v>26.215379783635374</v>
      </c>
      <c r="N88" s="11">
        <v>196.39</v>
      </c>
      <c r="O88" s="14">
        <v>51042356</v>
      </c>
      <c r="P88" s="14">
        <v>22226.7</v>
      </c>
      <c r="Q88" s="14">
        <v>8867.2099999999991</v>
      </c>
      <c r="R88" s="14">
        <v>13930.21</v>
      </c>
      <c r="S88" s="11">
        <v>402.57</v>
      </c>
      <c r="T88" s="12">
        <v>645.88</v>
      </c>
    </row>
    <row r="89" spans="1:20">
      <c r="C89" s="2">
        <v>2012</v>
      </c>
      <c r="D89" s="14">
        <f t="shared" si="11"/>
        <v>24768</v>
      </c>
      <c r="E89" s="14">
        <f t="shared" si="21"/>
        <v>57959.053</v>
      </c>
      <c r="F89" s="14">
        <f t="shared" si="18"/>
        <v>393606.49504950497</v>
      </c>
      <c r="G89" s="14">
        <f t="shared" si="19"/>
        <v>159576.07920792079</v>
      </c>
      <c r="H89" s="14">
        <f t="shared" si="20"/>
        <v>245419.08910891088</v>
      </c>
      <c r="I89" s="14">
        <f t="shared" si="22"/>
        <v>4216.3</v>
      </c>
      <c r="J89" s="14"/>
      <c r="K89" s="17">
        <f t="shared" si="24"/>
        <v>26.116401038749437</v>
      </c>
      <c r="L89" s="17">
        <f t="shared" si="23"/>
        <v>14.377106373224224</v>
      </c>
      <c r="N89" s="11">
        <v>247.68</v>
      </c>
      <c r="O89" s="14">
        <v>57959053</v>
      </c>
      <c r="P89" s="14">
        <v>24846.41</v>
      </c>
      <c r="Q89" s="14">
        <v>10073.24</v>
      </c>
      <c r="R89" s="14">
        <v>15492.08</v>
      </c>
      <c r="S89" s="11">
        <v>421.63</v>
      </c>
      <c r="T89" s="12">
        <v>631.25</v>
      </c>
    </row>
    <row r="90" spans="1:20">
      <c r="C90" s="2">
        <v>2013</v>
      </c>
      <c r="D90" s="14">
        <f t="shared" si="11"/>
        <v>21632</v>
      </c>
      <c r="E90" s="14">
        <f t="shared" si="21"/>
        <v>64522.006999999998</v>
      </c>
      <c r="F90" s="14">
        <f t="shared" si="18"/>
        <v>437216.62468513846</v>
      </c>
      <c r="G90" s="14">
        <f t="shared" si="19"/>
        <v>181083.28489310853</v>
      </c>
      <c r="H90" s="14">
        <f t="shared" si="20"/>
        <v>273600.40043919132</v>
      </c>
      <c r="I90" s="14">
        <f t="shared" si="22"/>
        <v>4357</v>
      </c>
      <c r="J90" s="14"/>
      <c r="K90" s="17">
        <f t="shared" si="24"/>
        <v>-12.661498708010333</v>
      </c>
      <c r="L90" s="17">
        <f t="shared" si="23"/>
        <v>11.079626526525811</v>
      </c>
      <c r="N90" s="11">
        <v>216.32</v>
      </c>
      <c r="O90" s="14">
        <v>64522007</v>
      </c>
      <c r="P90" s="14">
        <v>27077.7</v>
      </c>
      <c r="Q90" s="14">
        <v>11214.85</v>
      </c>
      <c r="R90" s="14">
        <v>16944.62</v>
      </c>
      <c r="S90" s="11">
        <v>435.7</v>
      </c>
      <c r="T90" s="12">
        <v>619.32000000000005</v>
      </c>
    </row>
    <row r="91" spans="1:20">
      <c r="C91" s="2">
        <v>2014</v>
      </c>
      <c r="D91" s="14">
        <f t="shared" si="11"/>
        <v>18797</v>
      </c>
      <c r="E91" s="14">
        <f t="shared" si="21"/>
        <v>58745.182999999997</v>
      </c>
      <c r="F91" s="14">
        <f t="shared" si="18"/>
        <v>466018.42807840079</v>
      </c>
      <c r="G91" s="14">
        <f t="shared" si="19"/>
        <v>198487.82314254087</v>
      </c>
      <c r="H91" s="14">
        <f t="shared" si="20"/>
        <v>284382.85472423001</v>
      </c>
      <c r="I91" s="14">
        <f t="shared" si="22"/>
        <v>4836.6000000000004</v>
      </c>
      <c r="J91" s="14"/>
      <c r="K91" s="17">
        <f t="shared" si="24"/>
        <v>-13.105584319526631</v>
      </c>
      <c r="L91" s="17">
        <f t="shared" si="23"/>
        <v>6.5875361930722409</v>
      </c>
      <c r="N91" s="11">
        <v>187.97</v>
      </c>
      <c r="O91" s="14">
        <v>58745183</v>
      </c>
      <c r="P91" s="14">
        <v>28626.58</v>
      </c>
      <c r="Q91" s="14">
        <v>12192.71</v>
      </c>
      <c r="R91" s="14">
        <v>17469.07</v>
      </c>
      <c r="S91" s="11">
        <v>483.66</v>
      </c>
      <c r="T91" s="12">
        <v>614.28</v>
      </c>
    </row>
    <row r="92" spans="1:20">
      <c r="C92" s="2">
        <v>2015</v>
      </c>
      <c r="D92" s="14"/>
      <c r="E92" s="14">
        <f t="shared" si="21"/>
        <v>50710.982000000004</v>
      </c>
      <c r="F92" s="14">
        <f t="shared" si="18"/>
        <v>460295.09986513387</v>
      </c>
      <c r="G92" s="14">
        <f t="shared" si="19"/>
        <v>209034.26241089203</v>
      </c>
      <c r="H92" s="14">
        <f t="shared" si="20"/>
        <v>202389.05657953885</v>
      </c>
      <c r="I92" s="14">
        <f t="shared" si="22"/>
        <v>3448.1</v>
      </c>
      <c r="J92" s="14"/>
      <c r="K92" s="17"/>
      <c r="L92" s="17">
        <f t="shared" si="23"/>
        <v>-1.2281334531912602</v>
      </c>
      <c r="O92" s="14">
        <v>50710982</v>
      </c>
      <c r="P92" s="14">
        <v>28669.02</v>
      </c>
      <c r="Q92" s="14">
        <v>13019.49</v>
      </c>
      <c r="R92" s="14">
        <v>12605.6</v>
      </c>
      <c r="S92" s="11">
        <v>344.81</v>
      </c>
      <c r="T92" s="12">
        <v>622.84</v>
      </c>
    </row>
    <row r="93" spans="1:20">
      <c r="A93" s="3" t="s">
        <v>36</v>
      </c>
      <c r="B93" s="1" t="s">
        <v>246</v>
      </c>
      <c r="C93" s="2">
        <v>2001</v>
      </c>
      <c r="D93" s="14"/>
      <c r="E93" s="14">
        <f t="shared" si="21"/>
        <v>1461.71</v>
      </c>
      <c r="F93" s="14">
        <f t="shared" si="18"/>
        <v>25224.960734565662</v>
      </c>
      <c r="G93" s="14">
        <f t="shared" si="19"/>
        <v>16084.571704723932</v>
      </c>
      <c r="H93" s="14">
        <f t="shared" si="20"/>
        <v>9556.4818170834824</v>
      </c>
      <c r="I93" s="14">
        <f t="shared" si="22"/>
        <v>361</v>
      </c>
      <c r="J93" s="14"/>
      <c r="K93" s="14"/>
      <c r="L93" s="14"/>
      <c r="O93" s="14">
        <v>1461710</v>
      </c>
      <c r="P93" s="14">
        <v>2087.87</v>
      </c>
      <c r="Q93" s="14">
        <v>1331.32</v>
      </c>
      <c r="R93" s="14">
        <v>790.99</v>
      </c>
      <c r="S93" s="11">
        <v>36.1</v>
      </c>
      <c r="T93" s="12">
        <v>827.7</v>
      </c>
    </row>
    <row r="94" spans="1:20">
      <c r="C94" s="2">
        <v>2002</v>
      </c>
      <c r="D94" s="14"/>
      <c r="E94" s="14">
        <f t="shared" si="21"/>
        <v>1768.49</v>
      </c>
      <c r="F94" s="14">
        <f t="shared" si="18"/>
        <v>28001.449800652405</v>
      </c>
      <c r="G94" s="14">
        <f t="shared" si="19"/>
        <v>17454.150054367521</v>
      </c>
      <c r="H94" s="14">
        <f t="shared" si="20"/>
        <v>10854.778301316901</v>
      </c>
      <c r="I94" s="14">
        <f t="shared" si="22"/>
        <v>340</v>
      </c>
      <c r="J94" s="14"/>
      <c r="K94" s="17"/>
      <c r="L94" s="17">
        <f t="shared" ref="L94:L107" si="25">+(F94/F93-1)*100</f>
        <v>11.006911349844572</v>
      </c>
      <c r="O94" s="14">
        <v>1768490</v>
      </c>
      <c r="P94" s="14">
        <v>2317.6799999999998</v>
      </c>
      <c r="Q94" s="14">
        <v>1444.68</v>
      </c>
      <c r="R94" s="14">
        <v>898.45</v>
      </c>
      <c r="S94" s="11">
        <v>34</v>
      </c>
      <c r="T94" s="12">
        <v>827.7</v>
      </c>
    </row>
    <row r="95" spans="1:20">
      <c r="C95" s="2">
        <v>2003</v>
      </c>
      <c r="D95" s="14">
        <f t="shared" si="11"/>
        <v>505.99999999999994</v>
      </c>
      <c r="E95" s="14">
        <f t="shared" si="21"/>
        <v>2182.2800000000002</v>
      </c>
      <c r="F95" s="14">
        <f t="shared" si="18"/>
        <v>31397.124562039378</v>
      </c>
      <c r="G95" s="14">
        <f t="shared" si="19"/>
        <v>20280.294792799319</v>
      </c>
      <c r="H95" s="14">
        <f t="shared" si="20"/>
        <v>13324.513712697833</v>
      </c>
      <c r="I95" s="14">
        <f t="shared" si="22"/>
        <v>411.5</v>
      </c>
      <c r="J95" s="14"/>
      <c r="K95" s="17"/>
      <c r="L95" s="17">
        <f t="shared" si="25"/>
        <v>12.126781954368159</v>
      </c>
      <c r="N95" s="11">
        <v>5.0599999999999996</v>
      </c>
      <c r="O95" s="14">
        <v>2182280</v>
      </c>
      <c r="P95" s="14">
        <v>2598.7399999999998</v>
      </c>
      <c r="Q95" s="14">
        <v>1678.6</v>
      </c>
      <c r="R95" s="14">
        <v>1102.8699999999999</v>
      </c>
      <c r="S95" s="11">
        <v>41.15</v>
      </c>
      <c r="T95" s="12">
        <v>827.7</v>
      </c>
    </row>
    <row r="96" spans="1:20">
      <c r="C96" s="2">
        <v>2004</v>
      </c>
      <c r="D96" s="14">
        <f t="shared" si="11"/>
        <v>570</v>
      </c>
      <c r="E96" s="14">
        <f t="shared" si="21"/>
        <v>1714.7470000000001</v>
      </c>
      <c r="F96" s="14">
        <f t="shared" si="18"/>
        <v>36394.017011405376</v>
      </c>
      <c r="G96" s="14">
        <f t="shared" si="19"/>
        <v>20458.027256910886</v>
      </c>
      <c r="H96" s="14">
        <f t="shared" si="20"/>
        <v>16285.641793930023</v>
      </c>
      <c r="I96" s="14">
        <f t="shared" si="22"/>
        <v>991.5</v>
      </c>
      <c r="J96" s="14"/>
      <c r="K96" s="17">
        <f t="shared" ref="K96:K107" si="26">+(D96/D95-1)*100</f>
        <v>12.648221343873534</v>
      </c>
      <c r="L96" s="17">
        <f t="shared" si="25"/>
        <v>15.915127640088023</v>
      </c>
      <c r="N96" s="11">
        <v>5.7</v>
      </c>
      <c r="O96" s="14">
        <v>1714747</v>
      </c>
      <c r="P96" s="14">
        <v>3012.26</v>
      </c>
      <c r="Q96" s="14">
        <v>1693.27</v>
      </c>
      <c r="R96" s="14">
        <v>1347.93</v>
      </c>
      <c r="S96" s="11">
        <v>99.15</v>
      </c>
      <c r="T96" s="12">
        <v>827.68</v>
      </c>
    </row>
    <row r="97" spans="1:20">
      <c r="C97" s="2">
        <v>2005</v>
      </c>
      <c r="D97" s="14">
        <f t="shared" ref="D97:D107" si="27">+N97*100</f>
        <v>1151</v>
      </c>
      <c r="E97" s="14">
        <f t="shared" si="21"/>
        <v>2466.1559999999999</v>
      </c>
      <c r="F97" s="14">
        <f t="shared" si="18"/>
        <v>45919.650377821461</v>
      </c>
      <c r="G97" s="14">
        <f t="shared" si="19"/>
        <v>23458.378602732035</v>
      </c>
      <c r="H97" s="14">
        <f t="shared" si="20"/>
        <v>22853.864277256249</v>
      </c>
      <c r="I97" s="14">
        <f t="shared" si="22"/>
        <v>879.9</v>
      </c>
      <c r="J97" s="14"/>
      <c r="K97" s="17">
        <f t="shared" si="26"/>
        <v>101.92982456140349</v>
      </c>
      <c r="L97" s="17">
        <f t="shared" si="25"/>
        <v>26.17362453677725</v>
      </c>
      <c r="N97" s="11">
        <v>11.51</v>
      </c>
      <c r="O97" s="14">
        <v>2466156</v>
      </c>
      <c r="P97" s="14">
        <v>3761.6</v>
      </c>
      <c r="Q97" s="14">
        <v>1921.64</v>
      </c>
      <c r="R97" s="14">
        <v>1872.12</v>
      </c>
      <c r="S97" s="11">
        <v>87.99</v>
      </c>
      <c r="T97" s="12">
        <v>819.17</v>
      </c>
    </row>
    <row r="98" spans="1:20">
      <c r="C98" s="2">
        <v>2006</v>
      </c>
      <c r="D98" s="14">
        <f t="shared" si="27"/>
        <v>1650</v>
      </c>
      <c r="E98" s="14">
        <f t="shared" si="21"/>
        <v>2996.6460000000002</v>
      </c>
      <c r="F98" s="14">
        <f t="shared" si="18"/>
        <v>62280.288015253769</v>
      </c>
      <c r="G98" s="14">
        <f t="shared" si="19"/>
        <v>26814.14486063374</v>
      </c>
      <c r="H98" s="14">
        <f t="shared" si="20"/>
        <v>36055.470533631051</v>
      </c>
      <c r="I98" s="14">
        <f t="shared" si="22"/>
        <v>771.4</v>
      </c>
      <c r="J98" s="14"/>
      <c r="K98" s="17">
        <f t="shared" si="26"/>
        <v>43.353605560382277</v>
      </c>
      <c r="L98" s="17">
        <f t="shared" si="25"/>
        <v>35.628837551721126</v>
      </c>
      <c r="N98" s="11">
        <v>16.5</v>
      </c>
      <c r="O98" s="14">
        <v>2996646</v>
      </c>
      <c r="P98" s="14">
        <v>4964.8599999999997</v>
      </c>
      <c r="Q98" s="14">
        <v>2137.5700000000002</v>
      </c>
      <c r="R98" s="14">
        <v>2874.27</v>
      </c>
      <c r="S98" s="11">
        <v>77.14</v>
      </c>
      <c r="T98" s="12">
        <v>797.18</v>
      </c>
    </row>
    <row r="99" spans="1:20">
      <c r="C99" s="2">
        <v>2007</v>
      </c>
      <c r="D99" s="14">
        <f t="shared" si="27"/>
        <v>2271</v>
      </c>
      <c r="E99" s="14">
        <f t="shared" si="21"/>
        <v>3857.056</v>
      </c>
      <c r="F99" s="14">
        <f t="shared" si="18"/>
        <v>73660.441872698575</v>
      </c>
      <c r="G99" s="14">
        <f t="shared" si="19"/>
        <v>34040.241977906364</v>
      </c>
      <c r="H99" s="14">
        <f t="shared" si="20"/>
        <v>51026.301946344029</v>
      </c>
      <c r="I99" s="14">
        <f t="shared" si="22"/>
        <v>826.5</v>
      </c>
      <c r="J99" s="14"/>
      <c r="K99" s="17">
        <f t="shared" si="26"/>
        <v>37.636363636363647</v>
      </c>
      <c r="L99" s="17">
        <f t="shared" si="25"/>
        <v>18.272481101335881</v>
      </c>
      <c r="N99" s="11">
        <v>22.71</v>
      </c>
      <c r="O99" s="14">
        <v>3857056</v>
      </c>
      <c r="P99" s="14">
        <v>5601.14</v>
      </c>
      <c r="Q99" s="14">
        <v>2588.42</v>
      </c>
      <c r="R99" s="14">
        <v>3880.04</v>
      </c>
      <c r="S99" s="11">
        <v>82.65</v>
      </c>
      <c r="T99" s="12">
        <v>760.4</v>
      </c>
    </row>
    <row r="100" spans="1:20">
      <c r="C100" s="2">
        <v>2008</v>
      </c>
      <c r="D100" s="14">
        <f t="shared" si="27"/>
        <v>3008</v>
      </c>
      <c r="E100" s="14">
        <f t="shared" si="21"/>
        <v>4771.6289999999999</v>
      </c>
      <c r="F100" s="14">
        <f t="shared" si="18"/>
        <v>97785.777022649068</v>
      </c>
      <c r="G100" s="14">
        <f t="shared" si="19"/>
        <v>44026.723877265984</v>
      </c>
      <c r="H100" s="14">
        <f t="shared" si="20"/>
        <v>77972.527393414057</v>
      </c>
      <c r="I100" s="14">
        <f t="shared" si="22"/>
        <v>998</v>
      </c>
      <c r="J100" s="14"/>
      <c r="K100" s="17">
        <f t="shared" si="26"/>
        <v>32.452664024658738</v>
      </c>
      <c r="L100" s="17">
        <f t="shared" si="25"/>
        <v>32.752091267174819</v>
      </c>
      <c r="N100" s="11">
        <v>30.08</v>
      </c>
      <c r="O100" s="14">
        <v>4771629</v>
      </c>
      <c r="P100" s="14">
        <v>6791.32</v>
      </c>
      <c r="Q100" s="14">
        <v>3057.7</v>
      </c>
      <c r="R100" s="14">
        <v>5415.27</v>
      </c>
      <c r="S100" s="11">
        <v>99.8</v>
      </c>
      <c r="T100" s="12">
        <v>694.51</v>
      </c>
    </row>
    <row r="101" spans="1:20">
      <c r="C101" s="2">
        <v>2009</v>
      </c>
      <c r="D101" s="14">
        <f t="shared" si="27"/>
        <v>3567</v>
      </c>
      <c r="E101" s="14">
        <f t="shared" si="21"/>
        <v>3124.94</v>
      </c>
      <c r="F101" s="14">
        <f t="shared" si="18"/>
        <v>112220.90469916556</v>
      </c>
      <c r="G101" s="14">
        <f t="shared" si="19"/>
        <v>50021.226760357189</v>
      </c>
      <c r="H101" s="14">
        <f t="shared" si="20"/>
        <v>88925.925925925927</v>
      </c>
      <c r="I101" s="14">
        <f t="shared" si="22"/>
        <v>1068</v>
      </c>
      <c r="J101" s="14"/>
      <c r="K101" s="17">
        <f t="shared" si="26"/>
        <v>18.583776595744684</v>
      </c>
      <c r="L101" s="17">
        <f t="shared" si="25"/>
        <v>14.761991074809423</v>
      </c>
      <c r="N101" s="11">
        <v>35.67</v>
      </c>
      <c r="O101" s="14">
        <v>3124940</v>
      </c>
      <c r="P101" s="14">
        <v>7665.81</v>
      </c>
      <c r="Q101" s="14">
        <v>3416.95</v>
      </c>
      <c r="R101" s="14">
        <v>6074.53</v>
      </c>
      <c r="S101" s="11">
        <v>106.8</v>
      </c>
      <c r="T101" s="12">
        <v>683.1</v>
      </c>
    </row>
    <row r="102" spans="1:20">
      <c r="C102" s="2">
        <v>2010</v>
      </c>
      <c r="D102" s="14">
        <f t="shared" si="27"/>
        <v>4145</v>
      </c>
      <c r="E102" s="14">
        <f t="shared" si="21"/>
        <v>4475.8490000000002</v>
      </c>
      <c r="F102" s="14">
        <f t="shared" si="18"/>
        <v>138162.3458157914</v>
      </c>
      <c r="G102" s="14">
        <f t="shared" si="19"/>
        <v>55821.552551887136</v>
      </c>
      <c r="H102" s="14">
        <f t="shared" si="20"/>
        <v>109196.69104069723</v>
      </c>
      <c r="I102" s="14">
        <f t="shared" si="22"/>
        <v>1400.9</v>
      </c>
      <c r="J102" s="14"/>
      <c r="K102" s="17">
        <f t="shared" si="26"/>
        <v>16.204093075413507</v>
      </c>
      <c r="L102" s="17">
        <f t="shared" si="25"/>
        <v>23.11640704213529</v>
      </c>
      <c r="N102" s="11">
        <v>41.45</v>
      </c>
      <c r="O102" s="14">
        <v>4475849</v>
      </c>
      <c r="P102" s="14">
        <v>9352.9</v>
      </c>
      <c r="Q102" s="14">
        <v>3778.84</v>
      </c>
      <c r="R102" s="14">
        <v>7392.07</v>
      </c>
      <c r="S102" s="11">
        <v>140.09</v>
      </c>
      <c r="T102" s="12">
        <v>676.95</v>
      </c>
    </row>
    <row r="103" spans="1:20">
      <c r="C103" s="2">
        <v>2011</v>
      </c>
      <c r="D103" s="14">
        <f t="shared" si="27"/>
        <v>4947</v>
      </c>
      <c r="E103" s="14">
        <f t="shared" si="21"/>
        <v>4997.7150000000001</v>
      </c>
      <c r="F103" s="14">
        <f t="shared" si="18"/>
        <v>172822.0412460519</v>
      </c>
      <c r="G103" s="14">
        <f t="shared" si="19"/>
        <v>68490.586486653861</v>
      </c>
      <c r="H103" s="14">
        <f t="shared" si="20"/>
        <v>127064.77983526351</v>
      </c>
      <c r="I103" s="14">
        <f t="shared" si="22"/>
        <v>1513.1</v>
      </c>
      <c r="J103" s="14"/>
      <c r="K103" s="17">
        <f t="shared" si="26"/>
        <v>19.348612786489738</v>
      </c>
      <c r="L103" s="17">
        <f t="shared" si="25"/>
        <v>25.086209433988227</v>
      </c>
      <c r="N103" s="11">
        <v>49.47</v>
      </c>
      <c r="O103" s="14">
        <v>4997715</v>
      </c>
      <c r="P103" s="14">
        <v>11162.23</v>
      </c>
      <c r="Q103" s="14">
        <v>4423.67</v>
      </c>
      <c r="R103" s="14">
        <v>8206.86</v>
      </c>
      <c r="S103" s="11">
        <v>151.31</v>
      </c>
      <c r="T103" s="12">
        <v>645.88</v>
      </c>
    </row>
    <row r="104" spans="1:20">
      <c r="C104" s="2">
        <v>2012</v>
      </c>
      <c r="D104" s="14">
        <f t="shared" si="27"/>
        <v>5816</v>
      </c>
      <c r="E104" s="14">
        <f t="shared" si="21"/>
        <v>5982.6840000000002</v>
      </c>
      <c r="F104" s="14">
        <f t="shared" si="18"/>
        <v>201003.56435643564</v>
      </c>
      <c r="G104" s="14">
        <f t="shared" si="19"/>
        <v>78289.742574257427</v>
      </c>
      <c r="H104" s="14">
        <f t="shared" si="20"/>
        <v>144731.40594059406</v>
      </c>
      <c r="I104" s="14">
        <f t="shared" si="22"/>
        <v>1661.3999999999999</v>
      </c>
      <c r="J104" s="14"/>
      <c r="K104" s="17">
        <f t="shared" si="26"/>
        <v>17.566201738427335</v>
      </c>
      <c r="L104" s="17">
        <f t="shared" si="25"/>
        <v>16.306671826807584</v>
      </c>
      <c r="N104" s="11">
        <v>58.16</v>
      </c>
      <c r="O104" s="14">
        <v>5982684</v>
      </c>
      <c r="P104" s="14">
        <v>12688.35</v>
      </c>
      <c r="Q104" s="14">
        <v>4942.04</v>
      </c>
      <c r="R104" s="14">
        <v>9136.17</v>
      </c>
      <c r="S104" s="11">
        <v>166.14</v>
      </c>
      <c r="T104" s="12">
        <v>631.25</v>
      </c>
    </row>
    <row r="105" spans="1:20">
      <c r="C105" s="2">
        <v>2013</v>
      </c>
      <c r="D105" s="14">
        <f t="shared" si="27"/>
        <v>4879</v>
      </c>
      <c r="E105" s="14">
        <f t="shared" si="21"/>
        <v>6738.9059999999999</v>
      </c>
      <c r="F105" s="14">
        <f t="shared" si="18"/>
        <v>225195.85997545693</v>
      </c>
      <c r="G105" s="14">
        <f t="shared" si="19"/>
        <v>88814.344765226371</v>
      </c>
      <c r="H105" s="14">
        <f t="shared" si="20"/>
        <v>156754.66640831876</v>
      </c>
      <c r="I105" s="14">
        <f t="shared" si="22"/>
        <v>1990.2</v>
      </c>
      <c r="J105" s="14"/>
      <c r="K105" s="17">
        <f t="shared" si="26"/>
        <v>-16.110729023383776</v>
      </c>
      <c r="L105" s="17">
        <f t="shared" si="25"/>
        <v>12.035754538223786</v>
      </c>
      <c r="N105" s="11">
        <v>48.79</v>
      </c>
      <c r="O105" s="14">
        <v>6738906</v>
      </c>
      <c r="P105" s="14">
        <v>13946.83</v>
      </c>
      <c r="Q105" s="14">
        <v>5500.45</v>
      </c>
      <c r="R105" s="14">
        <v>9708.1299999999992</v>
      </c>
      <c r="S105" s="11">
        <v>199.02</v>
      </c>
      <c r="T105" s="12">
        <v>619.32000000000005</v>
      </c>
    </row>
    <row r="106" spans="1:20">
      <c r="C106" s="2">
        <v>2014</v>
      </c>
      <c r="D106" s="14">
        <f t="shared" si="27"/>
        <v>5572</v>
      </c>
      <c r="E106" s="14">
        <f t="shared" si="21"/>
        <v>5777.5910000000003</v>
      </c>
      <c r="F106" s="14">
        <f t="shared" si="18"/>
        <v>238187.3087191509</v>
      </c>
      <c r="G106" s="14">
        <f t="shared" si="19"/>
        <v>88037.865468516</v>
      </c>
      <c r="H106" s="14">
        <f t="shared" si="20"/>
        <v>168165.16897831607</v>
      </c>
      <c r="I106" s="14">
        <f t="shared" si="22"/>
        <v>2224.7999999999997</v>
      </c>
      <c r="J106" s="14"/>
      <c r="K106" s="17">
        <f t="shared" si="26"/>
        <v>14.203730272596848</v>
      </c>
      <c r="L106" s="17">
        <f t="shared" si="25"/>
        <v>5.7689554084652483</v>
      </c>
      <c r="N106" s="11">
        <v>55.72</v>
      </c>
      <c r="O106" s="14">
        <v>5777591</v>
      </c>
      <c r="P106" s="14">
        <v>14631.37</v>
      </c>
      <c r="Q106" s="14">
        <v>5407.99</v>
      </c>
      <c r="R106" s="14">
        <v>10330.049999999999</v>
      </c>
      <c r="S106" s="11">
        <v>222.48</v>
      </c>
      <c r="T106" s="12">
        <v>614.28</v>
      </c>
    </row>
    <row r="107" spans="1:20">
      <c r="C107" s="2">
        <v>2015</v>
      </c>
      <c r="D107" s="14">
        <f t="shared" si="27"/>
        <v>6349</v>
      </c>
      <c r="E107" s="14">
        <f t="shared" si="21"/>
        <v>4613.7529999999997</v>
      </c>
      <c r="F107" s="14">
        <f t="shared" si="18"/>
        <v>248986.57761222785</v>
      </c>
      <c r="G107" s="14">
        <f t="shared" si="19"/>
        <v>89801.875280971028</v>
      </c>
      <c r="H107" s="14">
        <f t="shared" si="20"/>
        <v>176054.84554620768</v>
      </c>
      <c r="I107" s="14">
        <f t="shared" si="22"/>
        <v>2442.6</v>
      </c>
      <c r="J107" s="14"/>
      <c r="K107" s="17">
        <f t="shared" si="26"/>
        <v>13.94472361809045</v>
      </c>
      <c r="L107" s="17">
        <f t="shared" si="25"/>
        <v>4.5339396759423778</v>
      </c>
      <c r="N107" s="11">
        <v>63.49</v>
      </c>
      <c r="O107" s="14">
        <v>4613753</v>
      </c>
      <c r="P107" s="14">
        <v>15507.88</v>
      </c>
      <c r="Q107" s="14">
        <v>5593.22</v>
      </c>
      <c r="R107" s="14">
        <v>10965.4</v>
      </c>
      <c r="S107" s="11">
        <v>244.26</v>
      </c>
      <c r="T107" s="12">
        <v>622.84</v>
      </c>
    </row>
    <row r="108" spans="1:20">
      <c r="A108" s="16" t="s">
        <v>37</v>
      </c>
      <c r="B108" s="1" t="s">
        <v>63</v>
      </c>
      <c r="C108" s="2">
        <v>2001</v>
      </c>
      <c r="D108" s="14">
        <f t="shared" ref="D108:D116" si="28">+N108*100</f>
        <v>4620</v>
      </c>
      <c r="E108" s="14">
        <f t="shared" si="21"/>
        <v>27623.67</v>
      </c>
      <c r="F108" s="14">
        <f t="shared" si="18"/>
        <v>62946.96145946598</v>
      </c>
      <c r="G108" s="14">
        <f t="shared" si="19"/>
        <v>29916.6364624864</v>
      </c>
      <c r="H108" s="14">
        <f t="shared" si="20"/>
        <v>28472.997462848856</v>
      </c>
      <c r="I108" s="14">
        <f t="shared" si="22"/>
        <v>1978.8999999999999</v>
      </c>
      <c r="J108" s="14"/>
      <c r="K108" s="14"/>
      <c r="L108" s="14"/>
      <c r="N108" s="11">
        <v>46.2</v>
      </c>
      <c r="O108" s="14">
        <v>27623670</v>
      </c>
      <c r="P108" s="14">
        <v>5210.12</v>
      </c>
      <c r="Q108" s="14">
        <v>2476.1999999999998</v>
      </c>
      <c r="R108" s="14">
        <v>2356.71</v>
      </c>
      <c r="S108" s="11">
        <v>197.89</v>
      </c>
      <c r="T108" s="12">
        <v>827.7</v>
      </c>
    </row>
    <row r="109" spans="1:20">
      <c r="C109" s="2">
        <v>2002</v>
      </c>
      <c r="D109" s="14">
        <f t="shared" si="28"/>
        <v>5030</v>
      </c>
      <c r="E109" s="14">
        <f t="shared" si="21"/>
        <v>32037.39</v>
      </c>
      <c r="F109" s="14">
        <f t="shared" si="18"/>
        <v>69361.241995892226</v>
      </c>
      <c r="G109" s="14">
        <f t="shared" si="19"/>
        <v>33720.671740968945</v>
      </c>
      <c r="H109" s="14">
        <f t="shared" si="20"/>
        <v>30582.215778663762</v>
      </c>
      <c r="I109" s="14">
        <f t="shared" si="22"/>
        <v>2506</v>
      </c>
      <c r="J109" s="14"/>
      <c r="K109" s="17">
        <f>+(D109/D108-1)*100</f>
        <v>8.8744588744588793</v>
      </c>
      <c r="L109" s="17">
        <f t="shared" ref="L109:L122" si="29">+(F109/F108-1)*100</f>
        <v>10.189976430485292</v>
      </c>
      <c r="N109" s="11">
        <v>50.3</v>
      </c>
      <c r="O109" s="14">
        <v>32037390</v>
      </c>
      <c r="P109" s="14">
        <v>5741.03</v>
      </c>
      <c r="Q109" s="14">
        <v>2791.06</v>
      </c>
      <c r="R109" s="14">
        <v>2531.29</v>
      </c>
      <c r="S109" s="11">
        <v>250.6</v>
      </c>
      <c r="T109" s="12">
        <v>827.7</v>
      </c>
    </row>
    <row r="110" spans="1:20">
      <c r="C110" s="2">
        <v>2003</v>
      </c>
      <c r="D110" s="14">
        <f t="shared" si="28"/>
        <v>5850</v>
      </c>
      <c r="E110" s="14">
        <f t="shared" si="21"/>
        <v>48452.959999999999</v>
      </c>
      <c r="F110" s="14">
        <f t="shared" si="18"/>
        <v>80877.491844871314</v>
      </c>
      <c r="G110" s="14">
        <f t="shared" si="19"/>
        <v>38873.867343240301</v>
      </c>
      <c r="H110" s="14">
        <f t="shared" si="20"/>
        <v>37171.438927147516</v>
      </c>
      <c r="I110" s="14">
        <f t="shared" si="22"/>
        <v>3180.7999999999997</v>
      </c>
      <c r="J110" s="14"/>
      <c r="K110" s="17">
        <f t="shared" ref="K110:K122" si="30">+(D110/D109-1)*100</f>
        <v>16.302186878727642</v>
      </c>
      <c r="L110" s="17">
        <f t="shared" si="29"/>
        <v>16.603292440555073</v>
      </c>
      <c r="N110" s="11">
        <v>58.5</v>
      </c>
      <c r="O110" s="14">
        <v>48452960</v>
      </c>
      <c r="P110" s="14">
        <v>6694.23</v>
      </c>
      <c r="Q110" s="14">
        <v>3217.59</v>
      </c>
      <c r="R110" s="14">
        <v>3076.68</v>
      </c>
      <c r="S110" s="11">
        <v>318.08</v>
      </c>
      <c r="T110" s="12">
        <v>827.7</v>
      </c>
    </row>
    <row r="111" spans="1:20">
      <c r="C111" s="2">
        <v>2004</v>
      </c>
      <c r="D111" s="14">
        <f t="shared" si="28"/>
        <v>6541</v>
      </c>
      <c r="E111" s="14">
        <f t="shared" si="21"/>
        <v>73505.255000000005</v>
      </c>
      <c r="F111" s="14">
        <f t="shared" si="18"/>
        <v>97535.64179393003</v>
      </c>
      <c r="G111" s="14">
        <f t="shared" si="19"/>
        <v>46305.214575681428</v>
      </c>
      <c r="H111" s="14">
        <f t="shared" si="20"/>
        <v>45697.008505702688</v>
      </c>
      <c r="I111" s="14">
        <f t="shared" si="22"/>
        <v>4048.6000000000004</v>
      </c>
      <c r="J111" s="14"/>
      <c r="K111" s="17">
        <f t="shared" si="30"/>
        <v>11.81196581196582</v>
      </c>
      <c r="L111" s="17">
        <f t="shared" si="29"/>
        <v>20.596768728944028</v>
      </c>
      <c r="N111" s="11">
        <v>65.41</v>
      </c>
      <c r="O111" s="14">
        <v>73505255</v>
      </c>
      <c r="P111" s="14">
        <v>8072.83</v>
      </c>
      <c r="Q111" s="14">
        <v>3832.59</v>
      </c>
      <c r="R111" s="14">
        <v>3782.25</v>
      </c>
      <c r="S111" s="11">
        <v>404.86</v>
      </c>
      <c r="T111" s="12">
        <v>827.68</v>
      </c>
    </row>
    <row r="112" spans="1:20">
      <c r="C112" s="2">
        <v>2005</v>
      </c>
      <c r="D112" s="14">
        <f t="shared" si="28"/>
        <v>6850</v>
      </c>
      <c r="E112" s="14">
        <f t="shared" si="21"/>
        <v>90717.519</v>
      </c>
      <c r="F112" s="14">
        <f t="shared" si="18"/>
        <v>112890.60878694289</v>
      </c>
      <c r="G112" s="14">
        <f t="shared" si="19"/>
        <v>54693.653332031208</v>
      </c>
      <c r="H112" s="14">
        <f t="shared" si="20"/>
        <v>51503.228878010676</v>
      </c>
      <c r="I112" s="14">
        <f t="shared" si="22"/>
        <v>4658.1000000000004</v>
      </c>
      <c r="J112" s="14"/>
      <c r="K112" s="17">
        <f t="shared" si="30"/>
        <v>4.7240483106558706</v>
      </c>
      <c r="L112" s="17">
        <f t="shared" si="29"/>
        <v>15.742929159634089</v>
      </c>
      <c r="N112" s="11">
        <v>68.5</v>
      </c>
      <c r="O112" s="14">
        <v>90717519</v>
      </c>
      <c r="P112" s="14">
        <v>9247.66</v>
      </c>
      <c r="Q112" s="14">
        <v>4480.34</v>
      </c>
      <c r="R112" s="14">
        <v>4218.99</v>
      </c>
      <c r="S112" s="11">
        <v>465.81</v>
      </c>
      <c r="T112" s="12">
        <v>819.17</v>
      </c>
    </row>
    <row r="113" spans="1:20">
      <c r="C113" s="2">
        <v>2006</v>
      </c>
      <c r="D113" s="14">
        <f t="shared" si="28"/>
        <v>7170</v>
      </c>
      <c r="E113" s="14">
        <f t="shared" si="21"/>
        <v>113589.268</v>
      </c>
      <c r="F113" s="14">
        <f t="shared" si="18"/>
        <v>132620.48721744149</v>
      </c>
      <c r="G113" s="14">
        <f t="shared" si="19"/>
        <v>64918.211696229206</v>
      </c>
      <c r="H113" s="14">
        <f t="shared" si="20"/>
        <v>61132.241150053946</v>
      </c>
      <c r="I113" s="14">
        <f t="shared" si="22"/>
        <v>4729.2</v>
      </c>
      <c r="J113" s="14"/>
      <c r="K113" s="17">
        <f t="shared" si="30"/>
        <v>4.6715328467153316</v>
      </c>
      <c r="L113" s="17">
        <f t="shared" si="29"/>
        <v>17.476988247742177</v>
      </c>
      <c r="N113" s="11">
        <v>71.7</v>
      </c>
      <c r="O113" s="14">
        <v>113589268</v>
      </c>
      <c r="P113" s="14">
        <v>10572.24</v>
      </c>
      <c r="Q113" s="14">
        <v>5175.1499999999996</v>
      </c>
      <c r="R113" s="14">
        <v>4873.34</v>
      </c>
      <c r="S113" s="11">
        <v>472.92</v>
      </c>
      <c r="T113" s="12">
        <v>797.18</v>
      </c>
    </row>
    <row r="114" spans="1:20">
      <c r="C114" s="2">
        <v>2007</v>
      </c>
      <c r="D114" s="14">
        <f t="shared" si="28"/>
        <v>7920</v>
      </c>
      <c r="E114" s="14">
        <f t="shared" si="21"/>
        <v>143846.10800000001</v>
      </c>
      <c r="F114" s="14">
        <f t="shared" si="18"/>
        <v>164308.39032088374</v>
      </c>
      <c r="G114" s="14">
        <f t="shared" si="19"/>
        <v>81146.50184113624</v>
      </c>
      <c r="H114" s="14">
        <f t="shared" si="20"/>
        <v>75218.174644923725</v>
      </c>
      <c r="I114" s="14">
        <f t="shared" si="22"/>
        <v>4763.3</v>
      </c>
      <c r="J114" s="14"/>
      <c r="K114" s="17">
        <f t="shared" si="30"/>
        <v>10.460251046025103</v>
      </c>
      <c r="L114" s="17">
        <f t="shared" si="29"/>
        <v>23.893671157675289</v>
      </c>
      <c r="N114" s="11">
        <v>79.2</v>
      </c>
      <c r="O114" s="14">
        <v>143846108</v>
      </c>
      <c r="P114" s="14">
        <v>12494.01</v>
      </c>
      <c r="Q114" s="14">
        <v>6170.38</v>
      </c>
      <c r="R114" s="14">
        <v>5719.59</v>
      </c>
      <c r="S114" s="11">
        <v>476.33</v>
      </c>
      <c r="T114" s="12">
        <v>760.4</v>
      </c>
    </row>
    <row r="115" spans="1:20">
      <c r="C115" s="2">
        <v>2008</v>
      </c>
      <c r="D115" s="14">
        <f t="shared" si="28"/>
        <v>10084</v>
      </c>
      <c r="E115" s="14">
        <f t="shared" si="21"/>
        <v>169145.14199999999</v>
      </c>
      <c r="F115" s="14">
        <f t="shared" si="18"/>
        <v>202587.00378684251</v>
      </c>
      <c r="G115" s="14">
        <f t="shared" si="19"/>
        <v>103276.69867964464</v>
      </c>
      <c r="H115" s="14">
        <f t="shared" si="20"/>
        <v>88462.657125167389</v>
      </c>
      <c r="I115" s="14">
        <f t="shared" si="22"/>
        <v>5129.0999999999995</v>
      </c>
      <c r="J115" s="14"/>
      <c r="K115" s="17">
        <f t="shared" si="30"/>
        <v>27.323232323232325</v>
      </c>
      <c r="L115" s="17">
        <f t="shared" si="29"/>
        <v>23.296809974952026</v>
      </c>
      <c r="N115" s="11">
        <v>100.84</v>
      </c>
      <c r="O115" s="14">
        <v>169145142</v>
      </c>
      <c r="P115" s="14">
        <v>14069.87</v>
      </c>
      <c r="Q115" s="14">
        <v>7172.67</v>
      </c>
      <c r="R115" s="14">
        <v>6143.82</v>
      </c>
      <c r="S115" s="11">
        <v>512.91</v>
      </c>
      <c r="T115" s="12">
        <v>694.51</v>
      </c>
    </row>
    <row r="116" spans="1:20">
      <c r="C116" s="2">
        <v>2009</v>
      </c>
      <c r="D116" s="14">
        <f t="shared" si="28"/>
        <v>10538</v>
      </c>
      <c r="E116" s="14">
        <f t="shared" si="21"/>
        <v>141796.03</v>
      </c>
      <c r="F116" s="14">
        <f t="shared" si="18"/>
        <v>220267.16439759918</v>
      </c>
      <c r="G116" s="14">
        <f t="shared" si="19"/>
        <v>115190.16249451031</v>
      </c>
      <c r="H116" s="14">
        <f t="shared" si="20"/>
        <v>99048.601961645429</v>
      </c>
      <c r="I116" s="14">
        <f t="shared" si="22"/>
        <v>5482.5</v>
      </c>
      <c r="J116" s="14"/>
      <c r="K116" s="17">
        <f t="shared" si="30"/>
        <v>4.5021816739389209</v>
      </c>
      <c r="L116" s="17">
        <f t="shared" si="29"/>
        <v>8.7271938872047983</v>
      </c>
      <c r="N116" s="11">
        <v>105.38</v>
      </c>
      <c r="O116" s="14">
        <v>141796030</v>
      </c>
      <c r="P116" s="14">
        <v>15046.45</v>
      </c>
      <c r="Q116" s="14">
        <v>7868.64</v>
      </c>
      <c r="R116" s="14">
        <v>6766.01</v>
      </c>
      <c r="S116" s="11">
        <v>548.25</v>
      </c>
      <c r="T116" s="12">
        <v>683.1</v>
      </c>
    </row>
    <row r="117" spans="1:20">
      <c r="C117" s="2">
        <v>2010</v>
      </c>
      <c r="D117" s="14">
        <f t="shared" ref="D117:D167" si="31">+N117*100</f>
        <v>11121</v>
      </c>
      <c r="E117" s="14">
        <f t="shared" si="21"/>
        <v>180713.98199999999</v>
      </c>
      <c r="F117" s="14">
        <f t="shared" si="18"/>
        <v>253578.25541029614</v>
      </c>
      <c r="G117" s="14">
        <f t="shared" si="19"/>
        <v>139216.92887214714</v>
      </c>
      <c r="H117" s="14">
        <f t="shared" si="20"/>
        <v>109428.76135608241</v>
      </c>
      <c r="I117" s="14">
        <f t="shared" si="22"/>
        <v>5725.1</v>
      </c>
      <c r="J117" s="14"/>
      <c r="K117" s="17">
        <f t="shared" si="30"/>
        <v>5.5323590814196244</v>
      </c>
      <c r="L117" s="17">
        <f t="shared" si="29"/>
        <v>15.123039833830099</v>
      </c>
      <c r="N117" s="11">
        <v>111.21</v>
      </c>
      <c r="O117" s="14">
        <v>180713982</v>
      </c>
      <c r="P117" s="14">
        <v>17165.98</v>
      </c>
      <c r="Q117" s="14">
        <v>9424.2900000000009</v>
      </c>
      <c r="R117" s="14">
        <v>7407.78</v>
      </c>
      <c r="S117" s="11">
        <v>572.51</v>
      </c>
      <c r="T117" s="12">
        <v>676.95</v>
      </c>
    </row>
    <row r="118" spans="1:20">
      <c r="C118" s="2">
        <v>2011</v>
      </c>
      <c r="D118" s="14">
        <f t="shared" si="31"/>
        <v>12601</v>
      </c>
      <c r="E118" s="14">
        <f t="shared" si="21"/>
        <v>209673.84299999999</v>
      </c>
      <c r="F118" s="14">
        <f t="shared" si="18"/>
        <v>297202.11184740195</v>
      </c>
      <c r="G118" s="14">
        <f t="shared" si="19"/>
        <v>167541.64860345575</v>
      </c>
      <c r="H118" s="14">
        <f t="shared" si="20"/>
        <v>119667.12082739828</v>
      </c>
      <c r="I118" s="14">
        <f t="shared" si="22"/>
        <v>6161.4</v>
      </c>
      <c r="J118" s="14"/>
      <c r="K118" s="17">
        <f t="shared" si="30"/>
        <v>13.30815574139017</v>
      </c>
      <c r="L118" s="17">
        <f t="shared" si="29"/>
        <v>17.20331120920493</v>
      </c>
      <c r="N118" s="11">
        <v>126.01</v>
      </c>
      <c r="O118" s="14">
        <v>209673843</v>
      </c>
      <c r="P118" s="14">
        <v>19195.689999999999</v>
      </c>
      <c r="Q118" s="14">
        <v>10821.18</v>
      </c>
      <c r="R118" s="14">
        <v>7729.06</v>
      </c>
      <c r="S118" s="11">
        <v>616.14</v>
      </c>
      <c r="T118" s="12">
        <v>645.88</v>
      </c>
    </row>
    <row r="119" spans="1:20">
      <c r="C119" s="2">
        <v>2012</v>
      </c>
      <c r="D119" s="14">
        <f t="shared" si="31"/>
        <v>15185</v>
      </c>
      <c r="E119" s="14">
        <f t="shared" si="21"/>
        <v>206730.16800000001</v>
      </c>
      <c r="F119" s="14">
        <f t="shared" si="18"/>
        <v>319710.41584158415</v>
      </c>
      <c r="G119" s="14">
        <f t="shared" si="19"/>
        <v>182630.97029702971</v>
      </c>
      <c r="H119" s="14">
        <f t="shared" si="20"/>
        <v>121581.30693069307</v>
      </c>
      <c r="I119" s="14">
        <f t="shared" si="22"/>
        <v>6664.6</v>
      </c>
      <c r="J119" s="14"/>
      <c r="K119" s="17">
        <f t="shared" si="30"/>
        <v>20.506309023093404</v>
      </c>
      <c r="L119" s="17">
        <f t="shared" si="29"/>
        <v>7.5733997495075256</v>
      </c>
      <c r="N119" s="11">
        <v>151.85</v>
      </c>
      <c r="O119" s="14">
        <v>206730168</v>
      </c>
      <c r="P119" s="14">
        <v>20181.72</v>
      </c>
      <c r="Q119" s="14">
        <v>11528.58</v>
      </c>
      <c r="R119" s="14">
        <v>7674.82</v>
      </c>
      <c r="S119" s="11">
        <v>666.46</v>
      </c>
      <c r="T119" s="12">
        <v>631.25</v>
      </c>
    </row>
    <row r="120" spans="1:20">
      <c r="C120" s="2">
        <v>2013</v>
      </c>
      <c r="D120" s="14">
        <f t="shared" si="31"/>
        <v>16780</v>
      </c>
      <c r="E120" s="14">
        <f t="shared" si="21"/>
        <v>204180.02600000001</v>
      </c>
      <c r="F120" s="14">
        <f t="shared" si="18"/>
        <v>348803.52644836268</v>
      </c>
      <c r="G120" s="14">
        <f t="shared" si="19"/>
        <v>202096.97732997479</v>
      </c>
      <c r="H120" s="14">
        <f t="shared" si="20"/>
        <v>134967.545049409</v>
      </c>
      <c r="I120" s="14">
        <f t="shared" si="22"/>
        <v>7348</v>
      </c>
      <c r="J120" s="14"/>
      <c r="K120" s="17">
        <f t="shared" si="30"/>
        <v>10.503786631544276</v>
      </c>
      <c r="L120" s="17">
        <f t="shared" si="29"/>
        <v>9.0998319620572143</v>
      </c>
      <c r="N120" s="11">
        <v>167.8</v>
      </c>
      <c r="O120" s="14">
        <v>204180026</v>
      </c>
      <c r="P120" s="14">
        <v>21602.1</v>
      </c>
      <c r="Q120" s="14">
        <v>12516.27</v>
      </c>
      <c r="R120" s="14">
        <v>8358.81</v>
      </c>
      <c r="S120" s="11">
        <v>734.8</v>
      </c>
      <c r="T120" s="12">
        <v>619.32000000000005</v>
      </c>
    </row>
    <row r="121" spans="1:20">
      <c r="C121" s="2">
        <v>2014</v>
      </c>
      <c r="D121" s="14">
        <f t="shared" si="31"/>
        <v>18166</v>
      </c>
      <c r="E121" s="14">
        <f t="shared" si="21"/>
        <v>210133.864</v>
      </c>
      <c r="F121" s="14">
        <f t="shared" si="18"/>
        <v>383663.80152373516</v>
      </c>
      <c r="G121" s="14">
        <f t="shared" si="19"/>
        <v>225599.72650908382</v>
      </c>
      <c r="H121" s="14">
        <f t="shared" si="20"/>
        <v>142732.63007097744</v>
      </c>
      <c r="I121" s="14">
        <f t="shared" si="22"/>
        <v>8747.2000000000007</v>
      </c>
      <c r="J121" s="14"/>
      <c r="K121" s="17">
        <f t="shared" si="30"/>
        <v>8.2598331346841469</v>
      </c>
      <c r="L121" s="17">
        <f t="shared" si="29"/>
        <v>9.9942438742898645</v>
      </c>
      <c r="N121" s="11">
        <v>181.66</v>
      </c>
      <c r="O121" s="14">
        <v>210133864</v>
      </c>
      <c r="P121" s="14">
        <v>23567.7</v>
      </c>
      <c r="Q121" s="14">
        <v>13858.14</v>
      </c>
      <c r="R121" s="14">
        <v>8767.7800000000007</v>
      </c>
      <c r="S121" s="11">
        <v>874.72</v>
      </c>
      <c r="T121" s="12">
        <v>614.28</v>
      </c>
    </row>
    <row r="122" spans="1:20">
      <c r="C122" s="2">
        <v>2015</v>
      </c>
      <c r="D122" s="14">
        <f t="shared" si="31"/>
        <v>18459</v>
      </c>
      <c r="E122" s="14">
        <f t="shared" si="21"/>
        <v>195913.212</v>
      </c>
      <c r="F122" s="14">
        <f t="shared" si="18"/>
        <v>403369.24410763592</v>
      </c>
      <c r="G122" s="14">
        <f t="shared" si="19"/>
        <v>238496.2430158628</v>
      </c>
      <c r="H122" s="14">
        <f t="shared" si="20"/>
        <v>153343.39477233318</v>
      </c>
      <c r="I122" s="14">
        <f t="shared" si="22"/>
        <v>10311.700000000001</v>
      </c>
      <c r="J122" s="14"/>
      <c r="K122" s="17">
        <f t="shared" si="30"/>
        <v>1.6129032258064502</v>
      </c>
      <c r="L122" s="17">
        <f t="shared" si="29"/>
        <v>5.1361224347045153</v>
      </c>
      <c r="N122" s="11">
        <v>184.59</v>
      </c>
      <c r="O122" s="14">
        <v>195913212</v>
      </c>
      <c r="P122" s="14">
        <v>25123.45</v>
      </c>
      <c r="Q122" s="14">
        <v>14854.5</v>
      </c>
      <c r="R122" s="14">
        <v>9550.84</v>
      </c>
      <c r="S122" s="11">
        <v>1031.17</v>
      </c>
      <c r="T122" s="12">
        <v>622.84</v>
      </c>
    </row>
    <row r="123" spans="1:20">
      <c r="A123" s="16" t="s">
        <v>38</v>
      </c>
      <c r="B123" s="1" t="s">
        <v>247</v>
      </c>
      <c r="C123" s="2">
        <v>2001</v>
      </c>
      <c r="D123" s="14">
        <f t="shared" si="31"/>
        <v>7122</v>
      </c>
      <c r="E123" s="14">
        <f t="shared" si="21"/>
        <v>28873.54</v>
      </c>
      <c r="F123" s="14">
        <f t="shared" si="18"/>
        <v>114254.44001449799</v>
      </c>
      <c r="G123" s="14">
        <f t="shared" si="19"/>
        <v>50041.319318593691</v>
      </c>
      <c r="H123" s="14">
        <f t="shared" si="20"/>
        <v>53077.322701461875</v>
      </c>
      <c r="I123" s="14">
        <f t="shared" si="22"/>
        <v>2913.2</v>
      </c>
      <c r="J123" s="14"/>
      <c r="K123" s="14"/>
      <c r="L123" s="14"/>
      <c r="N123" s="11">
        <v>71.22</v>
      </c>
      <c r="O123" s="14">
        <v>28873540</v>
      </c>
      <c r="P123" s="14">
        <v>9456.84</v>
      </c>
      <c r="Q123" s="14">
        <v>4141.92</v>
      </c>
      <c r="R123" s="14">
        <v>4393.21</v>
      </c>
      <c r="S123" s="11">
        <v>291.32</v>
      </c>
      <c r="T123" s="12">
        <v>827.7</v>
      </c>
    </row>
    <row r="124" spans="1:20">
      <c r="C124" s="2">
        <v>2002</v>
      </c>
      <c r="D124" s="14">
        <f t="shared" si="31"/>
        <v>10366</v>
      </c>
      <c r="E124" s="14">
        <f t="shared" si="21"/>
        <v>38465.120000000003</v>
      </c>
      <c r="F124" s="14">
        <f t="shared" si="18"/>
        <v>128148.483750151</v>
      </c>
      <c r="G124" s="14">
        <f t="shared" si="19"/>
        <v>58015.102090129265</v>
      </c>
      <c r="H124" s="14">
        <f t="shared" si="20"/>
        <v>58096.774193548379</v>
      </c>
      <c r="I124" s="14">
        <f t="shared" si="22"/>
        <v>3637</v>
      </c>
      <c r="J124" s="14"/>
      <c r="K124" s="17">
        <f>+(D124/D123-1)*100</f>
        <v>45.549003089019948</v>
      </c>
      <c r="L124" s="17">
        <f t="shared" ref="L124:L137" si="32">+(F124/F123-1)*100</f>
        <v>12.160616019727533</v>
      </c>
      <c r="N124" s="11">
        <v>103.66</v>
      </c>
      <c r="O124" s="14">
        <v>38465120</v>
      </c>
      <c r="P124" s="14">
        <v>10606.85</v>
      </c>
      <c r="Q124" s="14">
        <v>4801.91</v>
      </c>
      <c r="R124" s="14">
        <v>4808.67</v>
      </c>
      <c r="S124" s="11">
        <v>363.7</v>
      </c>
      <c r="T124" s="12">
        <v>827.7</v>
      </c>
    </row>
    <row r="125" spans="1:20">
      <c r="C125" s="2">
        <v>2003</v>
      </c>
      <c r="D125" s="14">
        <f t="shared" si="31"/>
        <v>15802.000000000002</v>
      </c>
      <c r="E125" s="14">
        <f t="shared" si="21"/>
        <v>59113.02</v>
      </c>
      <c r="F125" s="14">
        <f t="shared" si="18"/>
        <v>150330.67536547055</v>
      </c>
      <c r="G125" s="14">
        <f t="shared" si="19"/>
        <v>66256.373082034552</v>
      </c>
      <c r="H125" s="14">
        <f t="shared" si="20"/>
        <v>74693.487978736244</v>
      </c>
      <c r="I125" s="14">
        <f t="shared" si="22"/>
        <v>4679.8999999999996</v>
      </c>
      <c r="J125" s="14"/>
      <c r="K125" s="17">
        <f t="shared" ref="K125:K137" si="33">+(D125/D124-1)*100</f>
        <v>52.440671425815189</v>
      </c>
      <c r="L125" s="17">
        <f t="shared" si="32"/>
        <v>17.309757373772605</v>
      </c>
      <c r="N125" s="11">
        <v>158.02000000000001</v>
      </c>
      <c r="O125" s="14">
        <v>59113020</v>
      </c>
      <c r="P125" s="14">
        <v>12442.87</v>
      </c>
      <c r="Q125" s="14">
        <v>5484.04</v>
      </c>
      <c r="R125" s="14">
        <v>6182.38</v>
      </c>
      <c r="S125" s="11">
        <v>467.99</v>
      </c>
      <c r="T125" s="12">
        <v>827.7</v>
      </c>
    </row>
    <row r="126" spans="1:20">
      <c r="C126" s="2">
        <v>2004</v>
      </c>
      <c r="D126" s="14">
        <f t="shared" si="31"/>
        <v>12137</v>
      </c>
      <c r="E126" s="14">
        <f t="shared" si="21"/>
        <v>87494.225000000006</v>
      </c>
      <c r="F126" s="14">
        <f t="shared" si="18"/>
        <v>181272.95573168376</v>
      </c>
      <c r="G126" s="14">
        <f t="shared" si="19"/>
        <v>75236.927314904315</v>
      </c>
      <c r="H126" s="14">
        <f t="shared" si="20"/>
        <v>96145.370191378315</v>
      </c>
      <c r="I126" s="14">
        <f t="shared" si="22"/>
        <v>5621</v>
      </c>
      <c r="J126" s="14"/>
      <c r="K126" s="17">
        <f t="shared" si="33"/>
        <v>-23.193266675104429</v>
      </c>
      <c r="L126" s="17">
        <f t="shared" si="32"/>
        <v>20.582812051491885</v>
      </c>
      <c r="N126" s="11">
        <v>121.37</v>
      </c>
      <c r="O126" s="14">
        <v>87494225</v>
      </c>
      <c r="P126" s="14">
        <v>15003.6</v>
      </c>
      <c r="Q126" s="14">
        <v>6227.21</v>
      </c>
      <c r="R126" s="14">
        <v>7957.76</v>
      </c>
      <c r="S126" s="11">
        <v>562.1</v>
      </c>
      <c r="T126" s="12">
        <v>827.68</v>
      </c>
    </row>
    <row r="127" spans="1:20">
      <c r="C127" s="2">
        <v>2005</v>
      </c>
      <c r="D127" s="14">
        <f t="shared" si="31"/>
        <v>13183.000000000002</v>
      </c>
      <c r="E127" s="14">
        <f t="shared" si="21"/>
        <v>122966.712</v>
      </c>
      <c r="F127" s="14">
        <f t="shared" si="18"/>
        <v>227043.10460588156</v>
      </c>
      <c r="G127" s="14">
        <f t="shared" si="19"/>
        <v>93493.414065456513</v>
      </c>
      <c r="H127" s="14">
        <f t="shared" si="20"/>
        <v>115510.82192951402</v>
      </c>
      <c r="I127" s="14">
        <f t="shared" si="22"/>
        <v>7971.5999999999995</v>
      </c>
      <c r="J127" s="14"/>
      <c r="K127" s="17">
        <f t="shared" si="33"/>
        <v>8.6182746972069069</v>
      </c>
      <c r="L127" s="17">
        <f t="shared" si="32"/>
        <v>25.249298048599012</v>
      </c>
      <c r="N127" s="11">
        <v>131.83000000000001</v>
      </c>
      <c r="O127" s="14">
        <v>122966712</v>
      </c>
      <c r="P127" s="14">
        <v>18598.689999999999</v>
      </c>
      <c r="Q127" s="14">
        <v>7658.7</v>
      </c>
      <c r="R127" s="14">
        <v>9462.2999999999993</v>
      </c>
      <c r="S127" s="11">
        <v>797.16</v>
      </c>
      <c r="T127" s="12">
        <v>819.17</v>
      </c>
    </row>
    <row r="128" spans="1:20">
      <c r="C128" s="2">
        <v>2006</v>
      </c>
      <c r="D128" s="14">
        <f t="shared" si="31"/>
        <v>17431</v>
      </c>
      <c r="E128" s="14">
        <f t="shared" si="21"/>
        <v>160409.625</v>
      </c>
      <c r="F128" s="14">
        <f t="shared" si="18"/>
        <v>272737.02300609654</v>
      </c>
      <c r="G128" s="14">
        <f t="shared" si="19"/>
        <v>113474.37216187062</v>
      </c>
      <c r="H128" s="14">
        <f t="shared" si="20"/>
        <v>134495.34609498482</v>
      </c>
      <c r="I128" s="14">
        <f t="shared" si="22"/>
        <v>9179.1999999999989</v>
      </c>
      <c r="J128" s="14"/>
      <c r="K128" s="17">
        <f t="shared" si="33"/>
        <v>32.223317909428786</v>
      </c>
      <c r="L128" s="17">
        <f t="shared" si="32"/>
        <v>20.125657847893642</v>
      </c>
      <c r="N128" s="11">
        <v>174.31</v>
      </c>
      <c r="O128" s="14">
        <v>160409625</v>
      </c>
      <c r="P128" s="14">
        <v>21742.05</v>
      </c>
      <c r="Q128" s="14">
        <v>9045.9500000000007</v>
      </c>
      <c r="R128" s="14">
        <v>10721.7</v>
      </c>
      <c r="S128" s="11">
        <v>917.92</v>
      </c>
      <c r="T128" s="12">
        <v>797.18</v>
      </c>
    </row>
    <row r="129" spans="1:20">
      <c r="C129" s="2">
        <v>2007</v>
      </c>
      <c r="D129" s="14">
        <f t="shared" si="31"/>
        <v>21892</v>
      </c>
      <c r="E129" s="14">
        <f t="shared" si="21"/>
        <v>203609.78</v>
      </c>
      <c r="F129" s="14">
        <f t="shared" si="18"/>
        <v>342168.33245660178</v>
      </c>
      <c r="G129" s="14">
        <f t="shared" si="19"/>
        <v>143788.53235139401</v>
      </c>
      <c r="H129" s="14">
        <f t="shared" si="20"/>
        <v>164446.34402945818</v>
      </c>
      <c r="I129" s="14">
        <f t="shared" si="22"/>
        <v>10661.199999999999</v>
      </c>
      <c r="J129" s="14"/>
      <c r="K129" s="17">
        <f t="shared" si="33"/>
        <v>25.592335494234408</v>
      </c>
      <c r="L129" s="17">
        <f t="shared" si="32"/>
        <v>25.457236676281102</v>
      </c>
      <c r="N129" s="11">
        <v>218.92</v>
      </c>
      <c r="O129" s="14">
        <v>203609780</v>
      </c>
      <c r="P129" s="14">
        <v>26018.48</v>
      </c>
      <c r="Q129" s="14">
        <v>10933.68</v>
      </c>
      <c r="R129" s="14">
        <v>12504.5</v>
      </c>
      <c r="S129" s="11">
        <v>1066.1199999999999</v>
      </c>
      <c r="T129" s="12">
        <v>760.4</v>
      </c>
    </row>
    <row r="130" spans="1:20">
      <c r="C130" s="2">
        <v>2008</v>
      </c>
      <c r="D130" s="14">
        <f t="shared" si="31"/>
        <v>25120</v>
      </c>
      <c r="E130" s="14">
        <f t="shared" si="21"/>
        <v>238029.408</v>
      </c>
      <c r="F130" s="14">
        <f t="shared" si="18"/>
        <v>446098.40031101066</v>
      </c>
      <c r="G130" s="14">
        <f t="shared" si="19"/>
        <v>184927.07088450849</v>
      </c>
      <c r="H130" s="14">
        <f t="shared" si="20"/>
        <v>216234.75543908656</v>
      </c>
      <c r="I130" s="14">
        <f t="shared" si="22"/>
        <v>12872.5</v>
      </c>
      <c r="J130" s="14"/>
      <c r="K130" s="17">
        <f t="shared" si="33"/>
        <v>14.745112369815461</v>
      </c>
      <c r="L130" s="17">
        <f t="shared" si="32"/>
        <v>30.373958661878973</v>
      </c>
      <c r="N130" s="11">
        <v>251.2</v>
      </c>
      <c r="O130" s="14">
        <v>238029408</v>
      </c>
      <c r="P130" s="14">
        <v>30981.98</v>
      </c>
      <c r="Q130" s="14">
        <v>12843.37</v>
      </c>
      <c r="R130" s="14">
        <v>15017.72</v>
      </c>
      <c r="S130" s="11">
        <v>1287.25</v>
      </c>
      <c r="T130" s="12">
        <v>694.51</v>
      </c>
    </row>
    <row r="131" spans="1:20">
      <c r="C131" s="2">
        <v>2009</v>
      </c>
      <c r="D131" s="14">
        <f t="shared" si="31"/>
        <v>25323</v>
      </c>
      <c r="E131" s="14">
        <f t="shared" si="21"/>
        <v>199199.19</v>
      </c>
      <c r="F131" s="14">
        <f t="shared" ref="F131:F194" si="34">+(P131*100)/(T131/100)</f>
        <v>504425.41355584835</v>
      </c>
      <c r="G131" s="14">
        <f t="shared" ref="G131:G194" si="35">+(Q131*100)/(T131/100)</f>
        <v>210443.56609574001</v>
      </c>
      <c r="H131" s="14">
        <f t="shared" ref="H131:H194" si="36">+(R131*100)/(T131/100)</f>
        <v>257237.59332454987</v>
      </c>
      <c r="I131" s="14">
        <f t="shared" si="22"/>
        <v>13676.6</v>
      </c>
      <c r="J131" s="14"/>
      <c r="K131" s="17">
        <f t="shared" si="33"/>
        <v>0.80812101910827661</v>
      </c>
      <c r="L131" s="17">
        <f t="shared" si="32"/>
        <v>13.074920960078163</v>
      </c>
      <c r="N131" s="11">
        <v>253.23</v>
      </c>
      <c r="O131" s="14">
        <v>199199190</v>
      </c>
      <c r="P131" s="14">
        <v>34457.300000000003</v>
      </c>
      <c r="Q131" s="14">
        <v>14375.4</v>
      </c>
      <c r="R131" s="14">
        <v>17571.900000000001</v>
      </c>
      <c r="S131" s="11">
        <v>1367.66</v>
      </c>
      <c r="T131" s="12">
        <v>683.1</v>
      </c>
    </row>
    <row r="132" spans="1:20">
      <c r="C132" s="2">
        <v>2010</v>
      </c>
      <c r="D132" s="14">
        <f t="shared" si="31"/>
        <v>28497.000000000004</v>
      </c>
      <c r="E132" s="14">
        <f t="shared" ref="E132:E195" si="37">+O132/1000</f>
        <v>270538.69</v>
      </c>
      <c r="F132" s="14">
        <f t="shared" si="34"/>
        <v>611942.97954058647</v>
      </c>
      <c r="G132" s="14">
        <f t="shared" si="35"/>
        <v>254643.32668587044</v>
      </c>
      <c r="H132" s="14">
        <f t="shared" si="36"/>
        <v>312774.79872959596</v>
      </c>
      <c r="I132" s="14">
        <f t="shared" ref="I132:I195" si="38">+S132*10</f>
        <v>15286.099999999999</v>
      </c>
      <c r="J132" s="14"/>
      <c r="K132" s="17">
        <f t="shared" si="33"/>
        <v>12.534059945504094</v>
      </c>
      <c r="L132" s="17">
        <f t="shared" si="32"/>
        <v>21.314859064457913</v>
      </c>
      <c r="N132" s="11">
        <v>284.97000000000003</v>
      </c>
      <c r="O132" s="14">
        <v>270538690</v>
      </c>
      <c r="P132" s="14">
        <v>41425.480000000003</v>
      </c>
      <c r="Q132" s="14">
        <v>17238.080000000002</v>
      </c>
      <c r="R132" s="14">
        <v>21173.29</v>
      </c>
      <c r="S132" s="11">
        <v>1528.61</v>
      </c>
      <c r="T132" s="12">
        <v>676.95</v>
      </c>
    </row>
    <row r="133" spans="1:20">
      <c r="C133" s="2">
        <v>2011</v>
      </c>
      <c r="D133" s="14">
        <f t="shared" si="31"/>
        <v>32131</v>
      </c>
      <c r="E133" s="14">
        <f t="shared" si="37"/>
        <v>312590.05699999997</v>
      </c>
      <c r="F133" s="14">
        <f t="shared" si="34"/>
        <v>760362.14157428627</v>
      </c>
      <c r="G133" s="14">
        <f t="shared" si="35"/>
        <v>319707.68563819904</v>
      </c>
      <c r="H133" s="14">
        <f t="shared" si="36"/>
        <v>387828.2343469375</v>
      </c>
      <c r="I133" s="14">
        <f t="shared" si="38"/>
        <v>15921.400000000001</v>
      </c>
      <c r="J133" s="14"/>
      <c r="K133" s="17">
        <f t="shared" si="33"/>
        <v>12.752219531880527</v>
      </c>
      <c r="L133" s="17">
        <f t="shared" si="32"/>
        <v>24.253756803472903</v>
      </c>
      <c r="N133" s="11">
        <v>321.31</v>
      </c>
      <c r="O133" s="14">
        <v>312590057</v>
      </c>
      <c r="P133" s="14">
        <v>49110.27</v>
      </c>
      <c r="Q133" s="14">
        <v>20649.28</v>
      </c>
      <c r="R133" s="14">
        <v>25049.05</v>
      </c>
      <c r="S133" s="11">
        <v>1592.14</v>
      </c>
      <c r="T133" s="12">
        <v>645.88</v>
      </c>
    </row>
    <row r="134" spans="1:20">
      <c r="C134" s="2">
        <v>2012</v>
      </c>
      <c r="D134" s="14">
        <f t="shared" si="31"/>
        <v>35759</v>
      </c>
      <c r="E134" s="14">
        <f t="shared" si="37"/>
        <v>328523.522</v>
      </c>
      <c r="F134" s="14">
        <f t="shared" si="34"/>
        <v>856367.84158415836</v>
      </c>
      <c r="G134" s="14">
        <f t="shared" si="35"/>
        <v>359834.77227722772</v>
      </c>
      <c r="H134" s="14">
        <f t="shared" si="36"/>
        <v>431811.00990099012</v>
      </c>
      <c r="I134" s="14">
        <f t="shared" si="38"/>
        <v>16624.5</v>
      </c>
      <c r="J134" s="14"/>
      <c r="K134" s="17">
        <f t="shared" si="33"/>
        <v>11.291276337493382</v>
      </c>
      <c r="L134" s="17">
        <f t="shared" si="32"/>
        <v>12.626312484613944</v>
      </c>
      <c r="N134" s="11">
        <v>357.59</v>
      </c>
      <c r="O134" s="14">
        <v>328523522</v>
      </c>
      <c r="P134" s="14">
        <v>54058.22</v>
      </c>
      <c r="Q134" s="14">
        <v>22714.57</v>
      </c>
      <c r="R134" s="14">
        <v>27258.07</v>
      </c>
      <c r="S134" s="11">
        <v>1662.45</v>
      </c>
      <c r="T134" s="12">
        <v>631.25</v>
      </c>
    </row>
    <row r="135" spans="1:20">
      <c r="C135" s="2">
        <v>2013</v>
      </c>
      <c r="D135" s="14">
        <f t="shared" si="31"/>
        <v>33259</v>
      </c>
      <c r="E135" s="14">
        <f t="shared" si="37"/>
        <v>328801.75199999998</v>
      </c>
      <c r="F135" s="14">
        <f t="shared" si="34"/>
        <v>955270.29645417538</v>
      </c>
      <c r="G135" s="14">
        <f t="shared" si="35"/>
        <v>426641.96215203765</v>
      </c>
      <c r="H135" s="14">
        <f t="shared" si="36"/>
        <v>462350.48117289925</v>
      </c>
      <c r="I135" s="14">
        <f t="shared" si="38"/>
        <v>19188.5</v>
      </c>
      <c r="J135" s="14"/>
      <c r="K135" s="17">
        <f t="shared" si="33"/>
        <v>-6.9912469588075732</v>
      </c>
      <c r="L135" s="17">
        <f t="shared" si="32"/>
        <v>11.549062221563755</v>
      </c>
      <c r="N135" s="11">
        <v>332.59</v>
      </c>
      <c r="O135" s="14">
        <v>328801752</v>
      </c>
      <c r="P135" s="14">
        <v>59161.8</v>
      </c>
      <c r="Q135" s="14">
        <v>26422.79</v>
      </c>
      <c r="R135" s="14">
        <v>28634.29</v>
      </c>
      <c r="S135" s="11">
        <v>1918.85</v>
      </c>
      <c r="T135" s="12">
        <v>619.32000000000005</v>
      </c>
    </row>
    <row r="136" spans="1:20">
      <c r="C136" s="2">
        <v>2014</v>
      </c>
      <c r="D136" s="14">
        <f t="shared" si="31"/>
        <v>28174</v>
      </c>
      <c r="E136" s="14">
        <f t="shared" si="37"/>
        <v>341832.50300000003</v>
      </c>
      <c r="F136" s="14">
        <f t="shared" si="34"/>
        <v>1059587.158950316</v>
      </c>
      <c r="G136" s="14">
        <f t="shared" si="35"/>
        <v>505751.93722732307</v>
      </c>
      <c r="H136" s="14">
        <f t="shared" si="36"/>
        <v>485115.58247053466</v>
      </c>
      <c r="I136" s="14">
        <f t="shared" si="38"/>
        <v>19729.3</v>
      </c>
      <c r="J136" s="14"/>
      <c r="K136" s="17">
        <f t="shared" si="33"/>
        <v>-15.289094681138938</v>
      </c>
      <c r="L136" s="17">
        <f t="shared" si="32"/>
        <v>10.920140915440335</v>
      </c>
      <c r="N136" s="11">
        <v>281.74</v>
      </c>
      <c r="O136" s="14">
        <v>341832503</v>
      </c>
      <c r="P136" s="14">
        <v>65088.32</v>
      </c>
      <c r="Q136" s="14">
        <v>31067.33</v>
      </c>
      <c r="R136" s="14">
        <v>29799.68</v>
      </c>
      <c r="S136" s="11">
        <v>1972.93</v>
      </c>
      <c r="T136" s="12">
        <v>614.28</v>
      </c>
    </row>
    <row r="137" spans="1:20">
      <c r="C137" s="2">
        <v>2015</v>
      </c>
      <c r="D137" s="14">
        <f t="shared" si="31"/>
        <v>24274</v>
      </c>
      <c r="E137" s="14">
        <f t="shared" si="37"/>
        <v>338644.77799999999</v>
      </c>
      <c r="F137" s="14">
        <f t="shared" si="34"/>
        <v>1125752.6812664568</v>
      </c>
      <c r="G137" s="14">
        <f t="shared" si="35"/>
        <v>562607.09010339726</v>
      </c>
      <c r="H137" s="14">
        <f t="shared" si="36"/>
        <v>491307.88003339537</v>
      </c>
      <c r="I137" s="14">
        <f t="shared" si="38"/>
        <v>20933</v>
      </c>
      <c r="J137" s="14"/>
      <c r="K137" s="17">
        <f t="shared" si="33"/>
        <v>-13.842549868673249</v>
      </c>
      <c r="L137" s="17">
        <f t="shared" si="32"/>
        <v>6.2444624547628447</v>
      </c>
      <c r="N137" s="11">
        <v>242.74</v>
      </c>
      <c r="O137" s="14">
        <v>338644778</v>
      </c>
      <c r="P137" s="14">
        <v>70116.38</v>
      </c>
      <c r="Q137" s="14">
        <v>35041.42</v>
      </c>
      <c r="R137" s="14">
        <v>30600.62</v>
      </c>
      <c r="S137" s="11">
        <v>2093.3000000000002</v>
      </c>
      <c r="T137" s="12">
        <v>622.84</v>
      </c>
    </row>
    <row r="138" spans="1:20">
      <c r="A138" s="16" t="s">
        <v>39</v>
      </c>
      <c r="B138" s="1" t="s">
        <v>248</v>
      </c>
      <c r="C138" s="2">
        <v>2001</v>
      </c>
      <c r="D138" s="14">
        <f t="shared" si="31"/>
        <v>2212</v>
      </c>
      <c r="E138" s="14">
        <f t="shared" si="37"/>
        <v>22976.36</v>
      </c>
      <c r="F138" s="14">
        <f t="shared" si="34"/>
        <v>83343.4819379002</v>
      </c>
      <c r="G138" s="14">
        <f t="shared" si="35"/>
        <v>43241.995892231476</v>
      </c>
      <c r="H138" s="14">
        <f t="shared" si="36"/>
        <v>34928.355684426722</v>
      </c>
      <c r="I138" s="14">
        <f t="shared" si="38"/>
        <v>3471.1000000000004</v>
      </c>
      <c r="J138" s="14"/>
      <c r="K138" s="14"/>
      <c r="L138" s="14"/>
      <c r="N138" s="11">
        <v>22.12</v>
      </c>
      <c r="O138" s="14">
        <v>22976360</v>
      </c>
      <c r="P138" s="14">
        <v>6898.34</v>
      </c>
      <c r="Q138" s="14">
        <v>3579.14</v>
      </c>
      <c r="R138" s="14">
        <v>2891.02</v>
      </c>
      <c r="S138" s="11">
        <v>347.11</v>
      </c>
      <c r="T138" s="12">
        <v>827.7</v>
      </c>
    </row>
    <row r="139" spans="1:20">
      <c r="C139" s="2">
        <v>2002</v>
      </c>
      <c r="D139" s="14">
        <f t="shared" si="31"/>
        <v>3160</v>
      </c>
      <c r="E139" s="14">
        <f t="shared" si="37"/>
        <v>29410.68</v>
      </c>
      <c r="F139" s="14">
        <f t="shared" si="34"/>
        <v>96697.716563972441</v>
      </c>
      <c r="G139" s="14">
        <f t="shared" si="35"/>
        <v>49081.309653256001</v>
      </c>
      <c r="H139" s="14">
        <f t="shared" si="36"/>
        <v>41892.714751721636</v>
      </c>
      <c r="I139" s="14">
        <f t="shared" si="38"/>
        <v>4040</v>
      </c>
      <c r="J139" s="14"/>
      <c r="K139" s="17">
        <f>+(D139/D138-1)*100</f>
        <v>42.857142857142861</v>
      </c>
      <c r="L139" s="17">
        <f t="shared" ref="L139:L152" si="39">+(F139/F138-1)*100</f>
        <v>16.023130202338521</v>
      </c>
      <c r="N139" s="11">
        <v>31.6</v>
      </c>
      <c r="O139" s="14">
        <v>29410680</v>
      </c>
      <c r="P139" s="14">
        <v>8003.67</v>
      </c>
      <c r="Q139" s="14">
        <v>4062.46</v>
      </c>
      <c r="R139" s="14">
        <v>3467.46</v>
      </c>
      <c r="S139" s="11">
        <v>404</v>
      </c>
      <c r="T139" s="12">
        <v>827.7</v>
      </c>
    </row>
    <row r="140" spans="1:20">
      <c r="C140" s="2">
        <v>2003</v>
      </c>
      <c r="D140" s="14">
        <f t="shared" si="31"/>
        <v>5449</v>
      </c>
      <c r="E140" s="14">
        <f t="shared" si="37"/>
        <v>41594.97</v>
      </c>
      <c r="F140" s="14">
        <f t="shared" si="34"/>
        <v>117252.86939712455</v>
      </c>
      <c r="G140" s="14">
        <f t="shared" si="35"/>
        <v>55856.711368853445</v>
      </c>
      <c r="H140" s="14">
        <f t="shared" si="36"/>
        <v>56346.864806089157</v>
      </c>
      <c r="I140" s="14">
        <f t="shared" si="38"/>
        <v>4840</v>
      </c>
      <c r="J140" s="14"/>
      <c r="K140" s="17">
        <f t="shared" ref="K140:K152" si="40">+(D140/D139-1)*100</f>
        <v>72.436708860759495</v>
      </c>
      <c r="L140" s="17">
        <f t="shared" si="39"/>
        <v>21.257123294688562</v>
      </c>
      <c r="N140" s="11">
        <v>54.49</v>
      </c>
      <c r="O140" s="14">
        <v>41594970</v>
      </c>
      <c r="P140" s="14">
        <v>9705.02</v>
      </c>
      <c r="Q140" s="14">
        <v>4623.26</v>
      </c>
      <c r="R140" s="14">
        <v>4663.83</v>
      </c>
      <c r="S140" s="11">
        <v>484</v>
      </c>
      <c r="T140" s="12">
        <v>827.7</v>
      </c>
    </row>
    <row r="141" spans="1:20">
      <c r="C141" s="2">
        <v>2004</v>
      </c>
      <c r="D141" s="14">
        <f t="shared" si="31"/>
        <v>6681</v>
      </c>
      <c r="E141" s="14">
        <f t="shared" si="37"/>
        <v>58138.540999999997</v>
      </c>
      <c r="F141" s="14">
        <f t="shared" si="34"/>
        <v>140739.17456021652</v>
      </c>
      <c r="G141" s="14">
        <f t="shared" si="35"/>
        <v>65444.737096462406</v>
      </c>
      <c r="H141" s="14">
        <f t="shared" si="36"/>
        <v>69457.640634061478</v>
      </c>
      <c r="I141" s="14">
        <f t="shared" si="38"/>
        <v>5173.5</v>
      </c>
      <c r="J141" s="14"/>
      <c r="K141" s="17">
        <f t="shared" si="40"/>
        <v>22.609653147366494</v>
      </c>
      <c r="L141" s="17">
        <f t="shared" si="39"/>
        <v>20.030473696593319</v>
      </c>
      <c r="N141" s="11">
        <v>66.81</v>
      </c>
      <c r="O141" s="14">
        <v>58138541</v>
      </c>
      <c r="P141" s="14">
        <v>11648.7</v>
      </c>
      <c r="Q141" s="14">
        <v>5416.73</v>
      </c>
      <c r="R141" s="14">
        <v>5748.87</v>
      </c>
      <c r="S141" s="11">
        <v>517.35</v>
      </c>
      <c r="T141" s="12">
        <v>827.68</v>
      </c>
    </row>
    <row r="142" spans="1:20">
      <c r="C142" s="2">
        <v>2005</v>
      </c>
      <c r="D142" s="14">
        <f t="shared" si="31"/>
        <v>7723</v>
      </c>
      <c r="E142" s="14">
        <f t="shared" si="37"/>
        <v>76802.448000000004</v>
      </c>
      <c r="F142" s="14">
        <f t="shared" si="34"/>
        <v>163796.03745254345</v>
      </c>
      <c r="G142" s="14">
        <f t="shared" si="35"/>
        <v>77488.189264743589</v>
      </c>
      <c r="H142" s="14">
        <f t="shared" si="36"/>
        <v>78722.609470561671</v>
      </c>
      <c r="I142" s="14">
        <f t="shared" si="38"/>
        <v>5348.2000000000007</v>
      </c>
      <c r="J142" s="14"/>
      <c r="K142" s="17">
        <f t="shared" si="40"/>
        <v>15.596467594671459</v>
      </c>
      <c r="L142" s="17">
        <f t="shared" si="39"/>
        <v>16.382690153168291</v>
      </c>
      <c r="N142" s="11">
        <v>77.23</v>
      </c>
      <c r="O142" s="14">
        <v>76802448</v>
      </c>
      <c r="P142" s="14">
        <v>13417.68</v>
      </c>
      <c r="Q142" s="14">
        <v>6347.6</v>
      </c>
      <c r="R142" s="14">
        <v>6448.72</v>
      </c>
      <c r="S142" s="11">
        <v>534.82000000000005</v>
      </c>
      <c r="T142" s="12">
        <v>819.17</v>
      </c>
    </row>
    <row r="143" spans="1:20">
      <c r="C143" s="2">
        <v>2006</v>
      </c>
      <c r="D143" s="14">
        <f t="shared" si="31"/>
        <v>8889</v>
      </c>
      <c r="E143" s="14">
        <f t="shared" si="37"/>
        <v>100890.558</v>
      </c>
      <c r="F143" s="14">
        <f t="shared" si="34"/>
        <v>197175.92011841745</v>
      </c>
      <c r="G143" s="14">
        <f t="shared" si="35"/>
        <v>94078.627160741627</v>
      </c>
      <c r="H143" s="14">
        <f t="shared" si="36"/>
        <v>91535.788655008917</v>
      </c>
      <c r="I143" s="14">
        <f t="shared" si="38"/>
        <v>6012.5</v>
      </c>
      <c r="J143" s="14"/>
      <c r="K143" s="17">
        <f t="shared" si="40"/>
        <v>15.097759937847988</v>
      </c>
      <c r="L143" s="17">
        <f t="shared" si="39"/>
        <v>20.37893174036347</v>
      </c>
      <c r="N143" s="11">
        <v>88.89</v>
      </c>
      <c r="O143" s="14">
        <v>100890558</v>
      </c>
      <c r="P143" s="14">
        <v>15718.47</v>
      </c>
      <c r="Q143" s="14">
        <v>7499.76</v>
      </c>
      <c r="R143" s="14">
        <v>7297.05</v>
      </c>
      <c r="S143" s="11">
        <v>601.25</v>
      </c>
      <c r="T143" s="12">
        <v>797.18</v>
      </c>
    </row>
    <row r="144" spans="1:20">
      <c r="C144" s="2">
        <v>2007</v>
      </c>
      <c r="D144" s="14">
        <f t="shared" si="31"/>
        <v>10366</v>
      </c>
      <c r="E144" s="14">
        <f t="shared" si="37"/>
        <v>128263.973</v>
      </c>
      <c r="F144" s="14">
        <f t="shared" si="34"/>
        <v>246629.80010520777</v>
      </c>
      <c r="G144" s="14">
        <f t="shared" si="35"/>
        <v>113367.96422935298</v>
      </c>
      <c r="H144" s="14">
        <f t="shared" si="36"/>
        <v>113919.51604418727</v>
      </c>
      <c r="I144" s="14">
        <f t="shared" si="38"/>
        <v>7590.9000000000005</v>
      </c>
      <c r="J144" s="14"/>
      <c r="K144" s="17">
        <f t="shared" si="40"/>
        <v>16.616042299471268</v>
      </c>
      <c r="L144" s="17">
        <f t="shared" si="39"/>
        <v>25.081095073419689</v>
      </c>
      <c r="N144" s="11">
        <v>103.66</v>
      </c>
      <c r="O144" s="14">
        <v>128263973</v>
      </c>
      <c r="P144" s="14">
        <v>18753.73</v>
      </c>
      <c r="Q144" s="14">
        <v>8620.5</v>
      </c>
      <c r="R144" s="14">
        <v>8662.44</v>
      </c>
      <c r="S144" s="11">
        <v>759.09</v>
      </c>
      <c r="T144" s="12">
        <v>760.4</v>
      </c>
    </row>
    <row r="145" spans="1:20">
      <c r="C145" s="2">
        <v>2008</v>
      </c>
      <c r="D145" s="14">
        <f t="shared" si="31"/>
        <v>10073</v>
      </c>
      <c r="E145" s="14">
        <f t="shared" si="37"/>
        <v>154296.23000000001</v>
      </c>
      <c r="F145" s="14">
        <f t="shared" si="34"/>
        <v>309033.56323163095</v>
      </c>
      <c r="G145" s="14">
        <f t="shared" si="35"/>
        <v>141523.52017969504</v>
      </c>
      <c r="H145" s="14">
        <f t="shared" si="36"/>
        <v>134285.46745187254</v>
      </c>
      <c r="I145" s="14">
        <f t="shared" si="38"/>
        <v>7574.8</v>
      </c>
      <c r="J145" s="14"/>
      <c r="K145" s="17">
        <f t="shared" si="40"/>
        <v>-2.8265483310823902</v>
      </c>
      <c r="L145" s="17">
        <f t="shared" si="39"/>
        <v>25.302604591903677</v>
      </c>
      <c r="N145" s="11">
        <v>100.73</v>
      </c>
      <c r="O145" s="14">
        <v>154296230</v>
      </c>
      <c r="P145" s="14">
        <v>21462.69</v>
      </c>
      <c r="Q145" s="14">
        <v>9828.9500000000007</v>
      </c>
      <c r="R145" s="14">
        <v>9326.26</v>
      </c>
      <c r="S145" s="11">
        <v>757.48</v>
      </c>
      <c r="T145" s="12">
        <v>694.51</v>
      </c>
    </row>
    <row r="146" spans="1:20">
      <c r="C146" s="2">
        <v>2009</v>
      </c>
      <c r="D146" s="14">
        <f t="shared" si="31"/>
        <v>9940</v>
      </c>
      <c r="E146" s="14">
        <f t="shared" si="37"/>
        <v>133012.95000000001</v>
      </c>
      <c r="F146" s="14">
        <f t="shared" si="34"/>
        <v>336559.06895037327</v>
      </c>
      <c r="G146" s="14">
        <f t="shared" si="35"/>
        <v>159048.30917874395</v>
      </c>
      <c r="H146" s="14">
        <f t="shared" si="36"/>
        <v>155282.24271702531</v>
      </c>
      <c r="I146" s="14">
        <f t="shared" si="38"/>
        <v>7984.9</v>
      </c>
      <c r="J146" s="14"/>
      <c r="K146" s="17">
        <f t="shared" si="40"/>
        <v>-1.3203613620569876</v>
      </c>
      <c r="L146" s="17">
        <f t="shared" si="39"/>
        <v>8.9069631890148493</v>
      </c>
      <c r="N146" s="11">
        <v>99.4</v>
      </c>
      <c r="O146" s="14">
        <v>133012950</v>
      </c>
      <c r="P146" s="14">
        <v>22990.35</v>
      </c>
      <c r="Q146" s="14">
        <v>10864.59</v>
      </c>
      <c r="R146" s="14">
        <v>10607.33</v>
      </c>
      <c r="S146" s="11">
        <v>798.49</v>
      </c>
      <c r="T146" s="12">
        <v>683.1</v>
      </c>
    </row>
    <row r="147" spans="1:20">
      <c r="C147" s="2">
        <v>2010</v>
      </c>
      <c r="D147" s="14">
        <f t="shared" si="31"/>
        <v>11002</v>
      </c>
      <c r="E147" s="14">
        <f t="shared" si="37"/>
        <v>180464.783</v>
      </c>
      <c r="F147" s="14">
        <f t="shared" si="34"/>
        <v>409517.83735874138</v>
      </c>
      <c r="G147" s="14">
        <f t="shared" si="35"/>
        <v>188575.6702858409</v>
      </c>
      <c r="H147" s="14">
        <f t="shared" si="36"/>
        <v>191306.00487480609</v>
      </c>
      <c r="I147" s="14">
        <f t="shared" si="38"/>
        <v>8706</v>
      </c>
      <c r="J147" s="14"/>
      <c r="K147" s="17">
        <f t="shared" si="40"/>
        <v>10.684104627766589</v>
      </c>
      <c r="L147" s="17">
        <f t="shared" si="39"/>
        <v>21.677849488918731</v>
      </c>
      <c r="N147" s="11">
        <v>110.02</v>
      </c>
      <c r="O147" s="14">
        <v>180464783</v>
      </c>
      <c r="P147" s="14">
        <v>27722.31</v>
      </c>
      <c r="Q147" s="14">
        <v>12765.63</v>
      </c>
      <c r="R147" s="14">
        <v>12950.46</v>
      </c>
      <c r="S147" s="11">
        <v>870.6</v>
      </c>
      <c r="T147" s="12">
        <v>676.95</v>
      </c>
    </row>
    <row r="148" spans="1:20">
      <c r="C148" s="2">
        <v>2011</v>
      </c>
      <c r="D148" s="14">
        <f t="shared" si="31"/>
        <v>11666</v>
      </c>
      <c r="E148" s="14">
        <f t="shared" si="37"/>
        <v>216349.49100000001</v>
      </c>
      <c r="F148" s="14">
        <f t="shared" si="34"/>
        <v>500384.74639251875</v>
      </c>
      <c r="G148" s="14">
        <f t="shared" si="35"/>
        <v>232891.24914844864</v>
      </c>
      <c r="H148" s="14">
        <f t="shared" si="36"/>
        <v>228270.73140521458</v>
      </c>
      <c r="I148" s="14">
        <f t="shared" si="38"/>
        <v>9580.2000000000007</v>
      </c>
      <c r="J148" s="14"/>
      <c r="K148" s="17">
        <f t="shared" si="40"/>
        <v>6.0352663152154262</v>
      </c>
      <c r="L148" s="17">
        <f t="shared" si="39"/>
        <v>22.188754858601456</v>
      </c>
      <c r="N148" s="11">
        <v>116.66</v>
      </c>
      <c r="O148" s="14">
        <v>216349491</v>
      </c>
      <c r="P148" s="14">
        <v>32318.85</v>
      </c>
      <c r="Q148" s="14">
        <v>15041.98</v>
      </c>
      <c r="R148" s="14">
        <v>14743.55</v>
      </c>
      <c r="S148" s="11">
        <v>958.02</v>
      </c>
      <c r="T148" s="12">
        <v>645.88</v>
      </c>
    </row>
    <row r="149" spans="1:20">
      <c r="C149" s="2">
        <v>2012</v>
      </c>
      <c r="D149" s="14">
        <f t="shared" si="31"/>
        <v>13069</v>
      </c>
      <c r="E149" s="14">
        <f t="shared" si="37"/>
        <v>224517.144</v>
      </c>
      <c r="F149" s="14">
        <f t="shared" si="34"/>
        <v>549153.74257425743</v>
      </c>
      <c r="G149" s="14">
        <f t="shared" si="35"/>
        <v>261535.04950495053</v>
      </c>
      <c r="H149" s="14">
        <f t="shared" si="36"/>
        <v>244922.61386138614</v>
      </c>
      <c r="I149" s="14">
        <f t="shared" si="38"/>
        <v>9869</v>
      </c>
      <c r="J149" s="14"/>
      <c r="K149" s="17">
        <f t="shared" si="40"/>
        <v>12.026401508657635</v>
      </c>
      <c r="L149" s="17">
        <f t="shared" si="39"/>
        <v>9.7462995291792254</v>
      </c>
      <c r="N149" s="11">
        <v>130.69</v>
      </c>
      <c r="O149" s="14">
        <v>224517144</v>
      </c>
      <c r="P149" s="14">
        <v>34665.33</v>
      </c>
      <c r="Q149" s="14">
        <v>16509.400000000001</v>
      </c>
      <c r="R149" s="14">
        <v>15460.74</v>
      </c>
      <c r="S149" s="11">
        <v>986.9</v>
      </c>
      <c r="T149" s="12">
        <v>631.25</v>
      </c>
    </row>
    <row r="150" spans="1:20">
      <c r="C150" s="2">
        <v>2013</v>
      </c>
      <c r="D150" s="14">
        <f t="shared" si="31"/>
        <v>14159</v>
      </c>
      <c r="E150" s="14">
        <f t="shared" si="37"/>
        <v>248746.24100000001</v>
      </c>
      <c r="F150" s="14">
        <f t="shared" si="34"/>
        <v>606608.86133178312</v>
      </c>
      <c r="G150" s="14">
        <f t="shared" si="35"/>
        <v>286398.63075631339</v>
      </c>
      <c r="H150" s="14">
        <f t="shared" si="36"/>
        <v>276308.69340567064</v>
      </c>
      <c r="I150" s="14">
        <f t="shared" si="38"/>
        <v>12225.599999999999</v>
      </c>
      <c r="J150" s="14"/>
      <c r="K150" s="17">
        <f t="shared" si="40"/>
        <v>8.3403473869462008</v>
      </c>
      <c r="L150" s="17">
        <f t="shared" si="39"/>
        <v>10.462483327199855</v>
      </c>
      <c r="N150" s="11">
        <v>141.59</v>
      </c>
      <c r="O150" s="14">
        <v>248746241</v>
      </c>
      <c r="P150" s="14">
        <v>37568.5</v>
      </c>
      <c r="Q150" s="14">
        <v>17737.240000000002</v>
      </c>
      <c r="R150" s="14">
        <v>17112.349999999999</v>
      </c>
      <c r="S150" s="11">
        <v>1222.56</v>
      </c>
      <c r="T150" s="12">
        <v>619.32000000000005</v>
      </c>
    </row>
    <row r="151" spans="1:20">
      <c r="C151" s="2">
        <v>2014</v>
      </c>
      <c r="D151" s="14">
        <f t="shared" si="31"/>
        <v>15797</v>
      </c>
      <c r="E151" s="14">
        <f t="shared" si="37"/>
        <v>273327.04599999997</v>
      </c>
      <c r="F151" s="14">
        <f t="shared" si="34"/>
        <v>653985.64172689989</v>
      </c>
      <c r="G151" s="14">
        <f t="shared" si="35"/>
        <v>315253.95585075207</v>
      </c>
      <c r="H151" s="14">
        <f t="shared" si="36"/>
        <v>290213.74617438304</v>
      </c>
      <c r="I151" s="14">
        <f t="shared" si="38"/>
        <v>13454.9</v>
      </c>
      <c r="J151" s="14"/>
      <c r="K151" s="17">
        <f t="shared" si="40"/>
        <v>11.568613602655553</v>
      </c>
      <c r="L151" s="17">
        <f t="shared" si="39"/>
        <v>7.8101035799416296</v>
      </c>
      <c r="N151" s="11">
        <v>157.97</v>
      </c>
      <c r="O151" s="14">
        <v>273327046</v>
      </c>
      <c r="P151" s="14">
        <v>40173.03</v>
      </c>
      <c r="Q151" s="14">
        <v>19365.419999999998</v>
      </c>
      <c r="R151" s="14">
        <v>17827.25</v>
      </c>
      <c r="S151" s="11">
        <v>1345.49</v>
      </c>
      <c r="T151" s="12">
        <v>614.28</v>
      </c>
    </row>
    <row r="152" spans="1:20">
      <c r="C152" s="2">
        <v>2015</v>
      </c>
      <c r="D152" s="14">
        <f t="shared" si="31"/>
        <v>16960</v>
      </c>
      <c r="E152" s="14">
        <f t="shared" si="37"/>
        <v>276332.114</v>
      </c>
      <c r="F152" s="14">
        <f t="shared" si="34"/>
        <v>688563.5155096011</v>
      </c>
      <c r="G152" s="14">
        <f t="shared" si="35"/>
        <v>336142.50850940851</v>
      </c>
      <c r="H152" s="14">
        <f t="shared" si="36"/>
        <v>303116.04906557058</v>
      </c>
      <c r="I152" s="14">
        <f t="shared" si="38"/>
        <v>16928</v>
      </c>
      <c r="J152" s="14"/>
      <c r="K152" s="17">
        <f t="shared" si="40"/>
        <v>7.3621573716528443</v>
      </c>
      <c r="L152" s="17">
        <f t="shared" si="39"/>
        <v>5.2872527432552774</v>
      </c>
      <c r="N152" s="11">
        <v>169.6</v>
      </c>
      <c r="O152" s="14">
        <v>276332114</v>
      </c>
      <c r="P152" s="14">
        <v>42886.49</v>
      </c>
      <c r="Q152" s="14">
        <v>20936.3</v>
      </c>
      <c r="R152" s="14">
        <v>18879.28</v>
      </c>
      <c r="S152" s="11">
        <v>1692.8</v>
      </c>
      <c r="T152" s="12">
        <v>622.84</v>
      </c>
    </row>
    <row r="153" spans="1:20">
      <c r="A153" s="16" t="s">
        <v>40</v>
      </c>
      <c r="B153" s="1" t="s">
        <v>249</v>
      </c>
      <c r="C153" s="2">
        <v>2001</v>
      </c>
      <c r="D153" s="14">
        <f t="shared" si="31"/>
        <v>337</v>
      </c>
      <c r="E153" s="14">
        <f t="shared" si="37"/>
        <v>2282.2600000000002</v>
      </c>
      <c r="F153" s="14">
        <f t="shared" si="34"/>
        <v>39750.27183762232</v>
      </c>
      <c r="G153" s="14">
        <f t="shared" si="35"/>
        <v>25469.252144496797</v>
      </c>
      <c r="H153" s="14">
        <f t="shared" si="36"/>
        <v>14322.822278603357</v>
      </c>
      <c r="I153" s="14">
        <f t="shared" si="38"/>
        <v>785.19999999999993</v>
      </c>
      <c r="J153" s="14"/>
      <c r="K153" s="14"/>
      <c r="L153" s="14"/>
      <c r="N153" s="11">
        <v>3.37</v>
      </c>
      <c r="O153" s="14">
        <v>2282260</v>
      </c>
      <c r="P153" s="14">
        <v>3290.13</v>
      </c>
      <c r="Q153" s="14">
        <v>2108.09</v>
      </c>
      <c r="R153" s="14">
        <v>1185.5</v>
      </c>
      <c r="S153" s="11">
        <v>78.52</v>
      </c>
      <c r="T153" s="12">
        <v>827.7</v>
      </c>
    </row>
    <row r="154" spans="1:20">
      <c r="C154" s="2">
        <v>2002</v>
      </c>
      <c r="D154" s="14">
        <f t="shared" si="31"/>
        <v>375</v>
      </c>
      <c r="E154" s="14">
        <f t="shared" si="37"/>
        <v>2453.13</v>
      </c>
      <c r="F154" s="14">
        <f t="shared" si="34"/>
        <v>42932.825903104982</v>
      </c>
      <c r="G154" s="14">
        <f t="shared" si="35"/>
        <v>27340.219886432275</v>
      </c>
      <c r="H154" s="14">
        <f t="shared" si="36"/>
        <v>15642.865772622928</v>
      </c>
      <c r="I154" s="14">
        <f t="shared" si="38"/>
        <v>961</v>
      </c>
      <c r="J154" s="14"/>
      <c r="K154" s="17">
        <f>+(D154/D153-1)*100</f>
        <v>11.275964391691385</v>
      </c>
      <c r="L154" s="17">
        <f t="shared" ref="L154:L167" si="41">+(F154/F153-1)*100</f>
        <v>8.0063705689440887</v>
      </c>
      <c r="N154" s="11">
        <v>3.75</v>
      </c>
      <c r="O154" s="14">
        <v>2453130</v>
      </c>
      <c r="P154" s="14">
        <v>3553.55</v>
      </c>
      <c r="Q154" s="14">
        <v>2262.9499999999998</v>
      </c>
      <c r="R154" s="14">
        <v>1294.76</v>
      </c>
      <c r="S154" s="11">
        <v>96.1</v>
      </c>
      <c r="T154" s="12">
        <v>827.7</v>
      </c>
    </row>
    <row r="155" spans="1:20">
      <c r="C155" s="2">
        <v>2003</v>
      </c>
      <c r="D155" s="14">
        <f t="shared" si="31"/>
        <v>391</v>
      </c>
      <c r="E155" s="14">
        <f t="shared" si="37"/>
        <v>3063.63</v>
      </c>
      <c r="F155" s="14">
        <f t="shared" si="34"/>
        <v>48000.724900326197</v>
      </c>
      <c r="G155" s="14">
        <f t="shared" si="35"/>
        <v>30449.559018968223</v>
      </c>
      <c r="H155" s="14">
        <f t="shared" si="36"/>
        <v>17581.370061616526</v>
      </c>
      <c r="I155" s="14">
        <f t="shared" si="38"/>
        <v>1188</v>
      </c>
      <c r="J155" s="14"/>
      <c r="K155" s="17">
        <f t="shared" ref="K155:K167" si="42">+(D155/D154-1)*100</f>
        <v>4.2666666666666631</v>
      </c>
      <c r="L155" s="17">
        <f t="shared" si="41"/>
        <v>11.804252085942224</v>
      </c>
      <c r="N155" s="11">
        <v>3.91</v>
      </c>
      <c r="O155" s="14">
        <v>3063630</v>
      </c>
      <c r="P155" s="14">
        <v>3973.02</v>
      </c>
      <c r="Q155" s="14">
        <v>2520.31</v>
      </c>
      <c r="R155" s="14">
        <v>1455.21</v>
      </c>
      <c r="S155" s="11">
        <v>118.8</v>
      </c>
      <c r="T155" s="12">
        <v>827.7</v>
      </c>
    </row>
    <row r="156" spans="1:20">
      <c r="C156" s="2">
        <v>2004</v>
      </c>
      <c r="D156" s="14">
        <f t="shared" si="31"/>
        <v>547</v>
      </c>
      <c r="E156" s="14">
        <f t="shared" si="37"/>
        <v>3936.8130000000001</v>
      </c>
      <c r="F156" s="14">
        <f t="shared" si="34"/>
        <v>58170.428184805714</v>
      </c>
      <c r="G156" s="14">
        <f t="shared" si="35"/>
        <v>34257.684129132031</v>
      </c>
      <c r="H156" s="14">
        <f t="shared" si="36"/>
        <v>23961.071911849991</v>
      </c>
      <c r="I156" s="14">
        <f t="shared" si="38"/>
        <v>1413.1999999999998</v>
      </c>
      <c r="J156" s="14"/>
      <c r="K156" s="17">
        <f t="shared" si="42"/>
        <v>39.897698209718669</v>
      </c>
      <c r="L156" s="17">
        <f t="shared" si="41"/>
        <v>21.186561881298616</v>
      </c>
      <c r="N156" s="11">
        <v>5.47</v>
      </c>
      <c r="O156" s="14">
        <v>3936813</v>
      </c>
      <c r="P156" s="14">
        <v>4814.6499999999996</v>
      </c>
      <c r="Q156" s="14">
        <v>2835.44</v>
      </c>
      <c r="R156" s="14">
        <v>1983.21</v>
      </c>
      <c r="S156" s="11">
        <v>141.32</v>
      </c>
      <c r="T156" s="12">
        <v>827.68</v>
      </c>
    </row>
    <row r="157" spans="1:20">
      <c r="C157" s="2">
        <v>2005</v>
      </c>
      <c r="D157" s="14">
        <f t="shared" si="31"/>
        <v>688</v>
      </c>
      <c r="E157" s="14">
        <f t="shared" si="37"/>
        <v>5188.5039999999999</v>
      </c>
      <c r="F157" s="14">
        <f t="shared" si="34"/>
        <v>65312.08418277037</v>
      </c>
      <c r="G157" s="14">
        <f t="shared" si="35"/>
        <v>36704.22500824005</v>
      </c>
      <c r="H157" s="14">
        <f t="shared" si="36"/>
        <v>28737.624668872155</v>
      </c>
      <c r="I157" s="14">
        <f t="shared" si="38"/>
        <v>1656.9</v>
      </c>
      <c r="J157" s="14"/>
      <c r="K157" s="17">
        <f t="shared" si="42"/>
        <v>25.776965265082264</v>
      </c>
      <c r="L157" s="17">
        <f t="shared" si="41"/>
        <v>12.277124684858487</v>
      </c>
      <c r="N157" s="11">
        <v>6.88</v>
      </c>
      <c r="O157" s="14">
        <v>5188504</v>
      </c>
      <c r="P157" s="14">
        <v>5350.17</v>
      </c>
      <c r="Q157" s="14">
        <v>3006.7</v>
      </c>
      <c r="R157" s="14">
        <v>2354.1</v>
      </c>
      <c r="S157" s="11">
        <v>165.69</v>
      </c>
      <c r="T157" s="12">
        <v>819.17</v>
      </c>
    </row>
    <row r="158" spans="1:20">
      <c r="C158" s="2">
        <v>2006</v>
      </c>
      <c r="D158" s="14">
        <f t="shared" si="31"/>
        <v>1394</v>
      </c>
      <c r="E158" s="14">
        <f t="shared" si="37"/>
        <v>6837.7479999999996</v>
      </c>
      <c r="F158" s="14">
        <f t="shared" si="34"/>
        <v>76676.534785117547</v>
      </c>
      <c r="G158" s="14">
        <f t="shared" si="35"/>
        <v>42332.973732406739</v>
      </c>
      <c r="H158" s="14">
        <f t="shared" si="36"/>
        <v>34628.314809704214</v>
      </c>
      <c r="I158" s="14">
        <f t="shared" si="38"/>
        <v>2301.3999999999996</v>
      </c>
      <c r="J158" s="14"/>
      <c r="K158" s="17">
        <f t="shared" si="42"/>
        <v>102.61627906976743</v>
      </c>
      <c r="L158" s="17">
        <f t="shared" si="41"/>
        <v>17.400226534717088</v>
      </c>
      <c r="N158" s="11">
        <v>13.94</v>
      </c>
      <c r="O158" s="14">
        <v>6837748</v>
      </c>
      <c r="P158" s="14">
        <v>6112.5</v>
      </c>
      <c r="Q158" s="14">
        <v>3374.7</v>
      </c>
      <c r="R158" s="14">
        <v>2760.5</v>
      </c>
      <c r="S158" s="11">
        <v>230.14</v>
      </c>
      <c r="T158" s="12">
        <v>797.18</v>
      </c>
    </row>
    <row r="159" spans="1:20">
      <c r="C159" s="2">
        <v>2007</v>
      </c>
      <c r="D159" s="14">
        <f t="shared" si="31"/>
        <v>2999</v>
      </c>
      <c r="E159" s="14">
        <f t="shared" si="37"/>
        <v>8813.7340000000004</v>
      </c>
      <c r="F159" s="14">
        <f t="shared" si="34"/>
        <v>96803.261441346665</v>
      </c>
      <c r="G159" s="14">
        <f t="shared" si="35"/>
        <v>52337.059442398735</v>
      </c>
      <c r="H159" s="14">
        <f t="shared" si="36"/>
        <v>44952.656496580748</v>
      </c>
      <c r="I159" s="14">
        <f t="shared" si="38"/>
        <v>2179.5</v>
      </c>
      <c r="J159" s="14"/>
      <c r="K159" s="17">
        <f t="shared" si="42"/>
        <v>115.13629842180775</v>
      </c>
      <c r="L159" s="17">
        <f t="shared" si="41"/>
        <v>26.248873547341887</v>
      </c>
      <c r="N159" s="11">
        <v>29.99</v>
      </c>
      <c r="O159" s="14">
        <v>8813734</v>
      </c>
      <c r="P159" s="14">
        <v>7360.92</v>
      </c>
      <c r="Q159" s="14">
        <v>3979.71</v>
      </c>
      <c r="R159" s="14">
        <v>3418.2</v>
      </c>
      <c r="S159" s="11">
        <v>217.95</v>
      </c>
      <c r="T159" s="12">
        <v>760.4</v>
      </c>
    </row>
    <row r="160" spans="1:20">
      <c r="C160" s="2">
        <v>2008</v>
      </c>
      <c r="D160" s="14">
        <f t="shared" si="31"/>
        <v>3490</v>
      </c>
      <c r="E160" s="14">
        <f t="shared" si="37"/>
        <v>11364.111000000001</v>
      </c>
      <c r="F160" s="14">
        <f t="shared" si="34"/>
        <v>127451.87254323192</v>
      </c>
      <c r="G160" s="14">
        <f t="shared" si="35"/>
        <v>65830.153633497001</v>
      </c>
      <c r="H160" s="14">
        <f t="shared" si="36"/>
        <v>62189.889274452486</v>
      </c>
      <c r="I160" s="14">
        <f t="shared" si="38"/>
        <v>1996.6</v>
      </c>
      <c r="J160" s="14"/>
      <c r="K160" s="17">
        <f t="shared" si="42"/>
        <v>16.372124041347114</v>
      </c>
      <c r="L160" s="17">
        <f t="shared" si="41"/>
        <v>31.660721597128539</v>
      </c>
      <c r="N160" s="11">
        <v>34.9</v>
      </c>
      <c r="O160" s="14">
        <v>11364111</v>
      </c>
      <c r="P160" s="14">
        <v>8851.66</v>
      </c>
      <c r="Q160" s="14">
        <v>4571.97</v>
      </c>
      <c r="R160" s="14">
        <v>4319.1499999999996</v>
      </c>
      <c r="S160" s="11">
        <v>199.66</v>
      </c>
      <c r="T160" s="12">
        <v>694.51</v>
      </c>
    </row>
    <row r="161" spans="1:20">
      <c r="C161" s="2">
        <v>2009</v>
      </c>
      <c r="D161" s="14">
        <f t="shared" si="31"/>
        <v>3884.0000000000005</v>
      </c>
      <c r="E161" s="14">
        <f t="shared" si="37"/>
        <v>8886.49</v>
      </c>
      <c r="F161" s="14">
        <f t="shared" si="34"/>
        <v>147311.08183282096</v>
      </c>
      <c r="G161" s="14">
        <f t="shared" si="35"/>
        <v>75817.303469477381</v>
      </c>
      <c r="H161" s="14">
        <f t="shared" si="36"/>
        <v>71938.954765041708</v>
      </c>
      <c r="I161" s="14">
        <f t="shared" si="38"/>
        <v>1970.8000000000002</v>
      </c>
      <c r="J161" s="14"/>
      <c r="K161" s="17">
        <f t="shared" si="42"/>
        <v>11.28939828080231</v>
      </c>
      <c r="L161" s="17">
        <f t="shared" si="41"/>
        <v>15.581732063491472</v>
      </c>
      <c r="N161" s="11">
        <v>38.840000000000003</v>
      </c>
      <c r="O161" s="14">
        <v>8886490</v>
      </c>
      <c r="P161" s="14">
        <v>10062.82</v>
      </c>
      <c r="Q161" s="14">
        <v>5179.08</v>
      </c>
      <c r="R161" s="14">
        <v>4914.1499999999996</v>
      </c>
      <c r="S161" s="11">
        <v>197.08</v>
      </c>
      <c r="T161" s="12">
        <v>683.1</v>
      </c>
    </row>
    <row r="162" spans="1:20">
      <c r="C162" s="2">
        <v>2010</v>
      </c>
      <c r="D162" s="14">
        <f t="shared" si="31"/>
        <v>5014</v>
      </c>
      <c r="E162" s="14">
        <f t="shared" si="37"/>
        <v>12412.888000000001</v>
      </c>
      <c r="F162" s="14">
        <f t="shared" si="34"/>
        <v>182573.74990767409</v>
      </c>
      <c r="G162" s="14">
        <f t="shared" si="35"/>
        <v>91781.520053179687</v>
      </c>
      <c r="H162" s="14">
        <f t="shared" si="36"/>
        <v>91166.851318413464</v>
      </c>
      <c r="I162" s="14">
        <f t="shared" si="38"/>
        <v>2392.1</v>
      </c>
      <c r="J162" s="14"/>
      <c r="K162" s="17">
        <f t="shared" si="42"/>
        <v>29.093717816683817</v>
      </c>
      <c r="L162" s="17">
        <f t="shared" si="41"/>
        <v>23.937552854897714</v>
      </c>
      <c r="N162" s="11">
        <v>50.14</v>
      </c>
      <c r="O162" s="14">
        <v>12412888</v>
      </c>
      <c r="P162" s="14">
        <v>12359.33</v>
      </c>
      <c r="Q162" s="14">
        <v>6213.15</v>
      </c>
      <c r="R162" s="14">
        <v>6171.54</v>
      </c>
      <c r="S162" s="11">
        <v>239.21</v>
      </c>
      <c r="T162" s="12">
        <v>676.95</v>
      </c>
    </row>
    <row r="163" spans="1:20">
      <c r="C163" s="2">
        <v>2011</v>
      </c>
      <c r="D163" s="14">
        <f t="shared" si="31"/>
        <v>6629.0000000000009</v>
      </c>
      <c r="E163" s="14">
        <f t="shared" si="37"/>
        <v>17082.638999999999</v>
      </c>
      <c r="F163" s="14">
        <f t="shared" si="34"/>
        <v>236896.17266365269</v>
      </c>
      <c r="G163" s="14">
        <f t="shared" si="35"/>
        <v>117735.49266117545</v>
      </c>
      <c r="H163" s="14">
        <f t="shared" si="36"/>
        <v>119604.88016349786</v>
      </c>
      <c r="I163" s="14">
        <f t="shared" si="38"/>
        <v>2707.1</v>
      </c>
      <c r="J163" s="14"/>
      <c r="K163" s="17">
        <f t="shared" si="42"/>
        <v>32.2098125249302</v>
      </c>
      <c r="L163" s="17">
        <f t="shared" si="41"/>
        <v>29.753687363845536</v>
      </c>
      <c r="N163" s="11">
        <v>66.290000000000006</v>
      </c>
      <c r="O163" s="14">
        <v>17082639</v>
      </c>
      <c r="P163" s="14">
        <v>15300.65</v>
      </c>
      <c r="Q163" s="14">
        <v>7604.3</v>
      </c>
      <c r="R163" s="14">
        <v>7725.04</v>
      </c>
      <c r="S163" s="11">
        <v>270.70999999999998</v>
      </c>
      <c r="T163" s="12">
        <v>645.88</v>
      </c>
    </row>
    <row r="164" spans="1:20">
      <c r="C164" s="2">
        <v>2012</v>
      </c>
      <c r="D164" s="14">
        <f t="shared" si="31"/>
        <v>8638</v>
      </c>
      <c r="E164" s="14">
        <f t="shared" si="37"/>
        <v>26748.502</v>
      </c>
      <c r="F164" s="14">
        <f t="shared" si="34"/>
        <v>272666.1386138614</v>
      </c>
      <c r="G164" s="14">
        <f t="shared" si="35"/>
        <v>133687.28712871287</v>
      </c>
      <c r="H164" s="14">
        <f t="shared" si="36"/>
        <v>140289.42574257427</v>
      </c>
      <c r="I164" s="14">
        <f t="shared" si="38"/>
        <v>2955.2</v>
      </c>
      <c r="J164" s="14"/>
      <c r="K164" s="17">
        <f t="shared" si="42"/>
        <v>30.306230200633564</v>
      </c>
      <c r="L164" s="17">
        <f t="shared" si="41"/>
        <v>15.099427545836818</v>
      </c>
      <c r="N164" s="11">
        <v>86.38</v>
      </c>
      <c r="O164" s="14">
        <v>26748502</v>
      </c>
      <c r="P164" s="14">
        <v>17212.05</v>
      </c>
      <c r="Q164" s="14">
        <v>8439.01</v>
      </c>
      <c r="R164" s="14">
        <v>8855.77</v>
      </c>
      <c r="S164" s="11">
        <v>295.52</v>
      </c>
      <c r="T164" s="12">
        <v>631.25</v>
      </c>
    </row>
    <row r="165" spans="1:20">
      <c r="C165" s="2">
        <v>2013</v>
      </c>
      <c r="D165" s="14">
        <f t="shared" si="31"/>
        <v>10688</v>
      </c>
      <c r="E165" s="14">
        <f t="shared" si="37"/>
        <v>28251.313999999998</v>
      </c>
      <c r="F165" s="14">
        <f t="shared" si="34"/>
        <v>277919.33087902854</v>
      </c>
      <c r="G165" s="14">
        <f t="shared" si="35"/>
        <v>148377.09100303557</v>
      </c>
      <c r="H165" s="14">
        <f t="shared" si="36"/>
        <v>160159.85274171669</v>
      </c>
      <c r="I165" s="14">
        <f t="shared" si="38"/>
        <v>3231.6000000000004</v>
      </c>
      <c r="J165" s="14"/>
      <c r="K165" s="17">
        <f t="shared" si="42"/>
        <v>23.732345450335735</v>
      </c>
      <c r="L165" s="17">
        <f t="shared" si="41"/>
        <v>1.9266023613612182</v>
      </c>
      <c r="N165" s="11">
        <v>106.88</v>
      </c>
      <c r="O165" s="14">
        <v>28251314</v>
      </c>
      <c r="P165" s="14">
        <v>17212.099999999999</v>
      </c>
      <c r="Q165" s="14">
        <v>9189.2900000000009</v>
      </c>
      <c r="R165" s="14">
        <v>9919.02</v>
      </c>
      <c r="S165" s="11">
        <v>323.16000000000003</v>
      </c>
      <c r="T165" s="12">
        <v>619.32000000000005</v>
      </c>
    </row>
    <row r="166" spans="1:20">
      <c r="C166" s="2">
        <v>2014</v>
      </c>
      <c r="D166" s="14">
        <f t="shared" si="31"/>
        <v>12340</v>
      </c>
      <c r="E166" s="14">
        <f t="shared" si="37"/>
        <v>31485.370999999999</v>
      </c>
      <c r="F166" s="14">
        <f t="shared" si="34"/>
        <v>339401.41303640039</v>
      </c>
      <c r="G166" s="14">
        <f t="shared" si="35"/>
        <v>165019.37227323046</v>
      </c>
      <c r="H166" s="14">
        <f t="shared" si="36"/>
        <v>177537.27941655274</v>
      </c>
      <c r="I166" s="14">
        <f t="shared" si="38"/>
        <v>3731.6000000000004</v>
      </c>
      <c r="J166" s="14"/>
      <c r="K166" s="17">
        <f t="shared" si="42"/>
        <v>15.456586826347296</v>
      </c>
      <c r="L166" s="17">
        <f t="shared" si="41"/>
        <v>22.122276260133013</v>
      </c>
      <c r="N166" s="11">
        <v>123.4</v>
      </c>
      <c r="O166" s="14">
        <v>31485371</v>
      </c>
      <c r="P166" s="14">
        <v>20848.75</v>
      </c>
      <c r="Q166" s="14">
        <v>10136.81</v>
      </c>
      <c r="R166" s="14">
        <v>10905.76</v>
      </c>
      <c r="S166" s="11">
        <v>373.16</v>
      </c>
      <c r="T166" s="12">
        <v>614.28</v>
      </c>
    </row>
    <row r="167" spans="1:20">
      <c r="C167" s="2">
        <v>2015</v>
      </c>
      <c r="D167" s="14">
        <f t="shared" si="31"/>
        <v>13619</v>
      </c>
      <c r="E167" s="14">
        <f t="shared" si="37"/>
        <v>32270.173999999999</v>
      </c>
      <c r="F167" s="14">
        <f t="shared" si="34"/>
        <v>353311.12324192404</v>
      </c>
      <c r="G167" s="14">
        <f t="shared" si="35"/>
        <v>176136.72853381283</v>
      </c>
      <c r="H167" s="14">
        <f t="shared" si="36"/>
        <v>181624.97591676834</v>
      </c>
      <c r="I167" s="14">
        <f t="shared" si="38"/>
        <v>4291.3</v>
      </c>
      <c r="J167" s="14"/>
      <c r="K167" s="17">
        <f t="shared" si="42"/>
        <v>10.364667747163692</v>
      </c>
      <c r="L167" s="17">
        <f t="shared" si="41"/>
        <v>4.0983065100061555</v>
      </c>
      <c r="N167" s="11">
        <v>136.19</v>
      </c>
      <c r="O167" s="14">
        <v>32270174</v>
      </c>
      <c r="P167" s="14">
        <v>22005.63</v>
      </c>
      <c r="Q167" s="14">
        <v>10970.5</v>
      </c>
      <c r="R167" s="14">
        <v>11312.33</v>
      </c>
      <c r="S167" s="11">
        <v>429.13</v>
      </c>
      <c r="T167" s="12">
        <v>622.84</v>
      </c>
    </row>
    <row r="168" spans="1:20">
      <c r="A168" s="16" t="s">
        <v>41</v>
      </c>
      <c r="B168" s="1" t="s">
        <v>250</v>
      </c>
      <c r="C168" s="2">
        <v>2001</v>
      </c>
      <c r="D168" s="14">
        <f t="shared" ref="D168:D212" si="43">+N168*100</f>
        <v>396</v>
      </c>
      <c r="E168" s="14">
        <f t="shared" si="37"/>
        <v>1039.04</v>
      </c>
      <c r="F168" s="14">
        <f t="shared" si="34"/>
        <v>26117.554669566263</v>
      </c>
      <c r="G168" s="14">
        <f t="shared" si="35"/>
        <v>16400.507430228343</v>
      </c>
      <c r="H168" s="14">
        <f t="shared" si="36"/>
        <v>9675.3654705811277</v>
      </c>
      <c r="I168" s="14">
        <f t="shared" si="38"/>
        <v>572.20000000000005</v>
      </c>
      <c r="J168" s="14"/>
      <c r="K168" s="14"/>
      <c r="L168" s="14"/>
      <c r="N168" s="11">
        <v>3.96</v>
      </c>
      <c r="O168" s="14">
        <v>1039040</v>
      </c>
      <c r="P168" s="14">
        <v>2161.75</v>
      </c>
      <c r="Q168" s="14">
        <v>1357.47</v>
      </c>
      <c r="R168" s="14">
        <v>800.83</v>
      </c>
      <c r="S168" s="11">
        <v>57.22</v>
      </c>
      <c r="T168" s="12">
        <v>827.7</v>
      </c>
    </row>
    <row r="169" spans="1:20">
      <c r="C169" s="2">
        <v>2002</v>
      </c>
      <c r="D169" s="14">
        <f t="shared" si="43"/>
        <v>1087</v>
      </c>
      <c r="E169" s="14">
        <f t="shared" si="37"/>
        <v>1051.98</v>
      </c>
      <c r="F169" s="14">
        <f t="shared" si="34"/>
        <v>29726.833393741686</v>
      </c>
      <c r="G169" s="14">
        <f t="shared" si="35"/>
        <v>17635.012685755708</v>
      </c>
      <c r="H169" s="14">
        <f t="shared" si="36"/>
        <v>12072.973299504651</v>
      </c>
      <c r="I169" s="14">
        <f t="shared" si="38"/>
        <v>720</v>
      </c>
      <c r="J169" s="14"/>
      <c r="K169" s="17">
        <f>+(D169/D168-1)*100</f>
        <v>174.49494949494948</v>
      </c>
      <c r="L169" s="17">
        <f t="shared" ref="L169:L182" si="44">+(F169/F168-1)*100</f>
        <v>13.819359315369484</v>
      </c>
      <c r="N169" s="11">
        <v>10.87</v>
      </c>
      <c r="O169" s="14">
        <v>1051980</v>
      </c>
      <c r="P169" s="14">
        <v>2460.4899999999998</v>
      </c>
      <c r="Q169" s="14">
        <v>1459.65</v>
      </c>
      <c r="R169" s="14">
        <v>999.28</v>
      </c>
      <c r="S169" s="11">
        <v>72</v>
      </c>
      <c r="T169" s="12">
        <v>827.7</v>
      </c>
    </row>
    <row r="170" spans="1:20">
      <c r="C170" s="2">
        <v>2003</v>
      </c>
      <c r="D170" s="14">
        <f t="shared" si="43"/>
        <v>1612</v>
      </c>
      <c r="E170" s="14">
        <f t="shared" si="37"/>
        <v>1504.9</v>
      </c>
      <c r="F170" s="14">
        <f t="shared" si="34"/>
        <v>34014.135556360998</v>
      </c>
      <c r="G170" s="14">
        <f t="shared" si="35"/>
        <v>18435.423462607221</v>
      </c>
      <c r="H170" s="14">
        <f t="shared" si="36"/>
        <v>15968.104385646971</v>
      </c>
      <c r="I170" s="14">
        <f t="shared" si="38"/>
        <v>933</v>
      </c>
      <c r="J170" s="14"/>
      <c r="K170" s="17">
        <f t="shared" ref="K170:K182" si="45">+(D170/D169-1)*100</f>
        <v>48.298068077276902</v>
      </c>
      <c r="L170" s="17">
        <f t="shared" si="44"/>
        <v>14.422330511402226</v>
      </c>
      <c r="N170" s="11">
        <v>16.12</v>
      </c>
      <c r="O170" s="14">
        <v>1504900</v>
      </c>
      <c r="P170" s="14">
        <v>2815.35</v>
      </c>
      <c r="Q170" s="14">
        <v>1525.9</v>
      </c>
      <c r="R170" s="14">
        <v>1321.68</v>
      </c>
      <c r="S170" s="11">
        <v>93.3</v>
      </c>
      <c r="T170" s="12">
        <v>827.7</v>
      </c>
    </row>
    <row r="171" spans="1:20">
      <c r="C171" s="2">
        <v>2004</v>
      </c>
      <c r="D171" s="14">
        <f t="shared" si="43"/>
        <v>2052</v>
      </c>
      <c r="E171" s="14">
        <f t="shared" si="37"/>
        <v>1994.7539999999999</v>
      </c>
      <c r="F171" s="14">
        <f t="shared" si="34"/>
        <v>41859.051807461823</v>
      </c>
      <c r="G171" s="14">
        <f t="shared" si="35"/>
        <v>22015.02996327083</v>
      </c>
      <c r="H171" s="14">
        <f t="shared" si="36"/>
        <v>20503.213802435726</v>
      </c>
      <c r="I171" s="14">
        <f t="shared" si="38"/>
        <v>1141.5999999999999</v>
      </c>
      <c r="J171" s="14"/>
      <c r="K171" s="17">
        <f t="shared" si="45"/>
        <v>27.295285359801479</v>
      </c>
      <c r="L171" s="17">
        <f t="shared" si="44"/>
        <v>23.063694322326356</v>
      </c>
      <c r="N171" s="11">
        <v>20.52</v>
      </c>
      <c r="O171" s="14">
        <v>1994754</v>
      </c>
      <c r="P171" s="14">
        <v>3464.59</v>
      </c>
      <c r="Q171" s="14">
        <v>1822.14</v>
      </c>
      <c r="R171" s="14">
        <v>1697.01</v>
      </c>
      <c r="S171" s="11">
        <v>114.16</v>
      </c>
      <c r="T171" s="12">
        <v>827.68</v>
      </c>
    </row>
    <row r="172" spans="1:20">
      <c r="C172" s="2">
        <v>2005</v>
      </c>
      <c r="D172" s="14">
        <f t="shared" si="43"/>
        <v>2423</v>
      </c>
      <c r="E172" s="14">
        <f t="shared" si="37"/>
        <v>2439.34</v>
      </c>
      <c r="F172" s="14">
        <f t="shared" si="34"/>
        <v>49583.847064711845</v>
      </c>
      <c r="G172" s="14">
        <f t="shared" si="35"/>
        <v>25846.893807146265</v>
      </c>
      <c r="H172" s="14">
        <f t="shared" si="36"/>
        <v>24194.977843426885</v>
      </c>
      <c r="I172" s="14">
        <f t="shared" si="38"/>
        <v>1342.4</v>
      </c>
      <c r="J172" s="14"/>
      <c r="K172" s="17">
        <f t="shared" si="45"/>
        <v>18.079922027290451</v>
      </c>
      <c r="L172" s="17">
        <f t="shared" si="44"/>
        <v>18.454300620046517</v>
      </c>
      <c r="N172" s="11">
        <v>24.23</v>
      </c>
      <c r="O172" s="14">
        <v>2439340</v>
      </c>
      <c r="P172" s="14">
        <v>4061.76</v>
      </c>
      <c r="Q172" s="14">
        <v>2117.3000000000002</v>
      </c>
      <c r="R172" s="14">
        <v>1981.98</v>
      </c>
      <c r="S172" s="11">
        <v>134.24</v>
      </c>
      <c r="T172" s="12">
        <v>819.17</v>
      </c>
    </row>
    <row r="173" spans="1:20">
      <c r="C173" s="2">
        <v>2006</v>
      </c>
      <c r="D173" s="14">
        <f t="shared" si="43"/>
        <v>2807</v>
      </c>
      <c r="E173" s="14">
        <f t="shared" si="37"/>
        <v>3753.018</v>
      </c>
      <c r="F173" s="14">
        <f t="shared" si="34"/>
        <v>60090.318372262234</v>
      </c>
      <c r="G173" s="14">
        <f t="shared" si="35"/>
        <v>29462.103916304979</v>
      </c>
      <c r="H173" s="14">
        <f t="shared" si="36"/>
        <v>31293.685240472671</v>
      </c>
      <c r="I173" s="14">
        <f t="shared" si="38"/>
        <v>1606.2</v>
      </c>
      <c r="J173" s="14"/>
      <c r="K173" s="17">
        <f t="shared" si="45"/>
        <v>15.848122162608336</v>
      </c>
      <c r="L173" s="17">
        <f t="shared" si="44"/>
        <v>21.189302423102419</v>
      </c>
      <c r="N173" s="11">
        <v>28.07</v>
      </c>
      <c r="O173" s="14">
        <v>3753018</v>
      </c>
      <c r="P173" s="14">
        <v>4790.28</v>
      </c>
      <c r="Q173" s="14">
        <v>2348.66</v>
      </c>
      <c r="R173" s="14">
        <v>2494.67</v>
      </c>
      <c r="S173" s="11">
        <v>160.62</v>
      </c>
      <c r="T173" s="12">
        <v>797.18</v>
      </c>
    </row>
    <row r="174" spans="1:20">
      <c r="C174" s="2">
        <v>2007</v>
      </c>
      <c r="D174" s="14">
        <f t="shared" si="43"/>
        <v>3104</v>
      </c>
      <c r="E174" s="14">
        <f t="shared" si="37"/>
        <v>5444.5870000000004</v>
      </c>
      <c r="F174" s="14">
        <f t="shared" si="34"/>
        <v>76053.918990005259</v>
      </c>
      <c r="G174" s="14">
        <f t="shared" si="35"/>
        <v>36590.478695423459</v>
      </c>
      <c r="H174" s="14">
        <f t="shared" si="36"/>
        <v>40254.602840610205</v>
      </c>
      <c r="I174" s="14">
        <f t="shared" si="38"/>
        <v>1721.9</v>
      </c>
      <c r="J174" s="14"/>
      <c r="K174" s="17">
        <f t="shared" si="45"/>
        <v>10.580691129319565</v>
      </c>
      <c r="L174" s="17">
        <f t="shared" si="44"/>
        <v>26.566011048315307</v>
      </c>
      <c r="N174" s="11">
        <v>31.04</v>
      </c>
      <c r="O174" s="14">
        <v>5444587</v>
      </c>
      <c r="P174" s="14">
        <v>5783.14</v>
      </c>
      <c r="Q174" s="14">
        <v>2782.34</v>
      </c>
      <c r="R174" s="14">
        <v>3060.96</v>
      </c>
      <c r="S174" s="11">
        <v>172.19</v>
      </c>
      <c r="T174" s="12">
        <v>760.4</v>
      </c>
    </row>
    <row r="175" spans="1:20">
      <c r="C175" s="2">
        <v>2008</v>
      </c>
      <c r="D175" s="14">
        <f t="shared" si="43"/>
        <v>3604</v>
      </c>
      <c r="E175" s="14">
        <f t="shared" si="37"/>
        <v>7726.6559999999999</v>
      </c>
      <c r="F175" s="14">
        <f t="shared" si="34"/>
        <v>100703.22961512434</v>
      </c>
      <c r="G175" s="14">
        <f t="shared" si="35"/>
        <v>47555.54275676376</v>
      </c>
      <c r="H175" s="14">
        <f t="shared" si="36"/>
        <v>54146.088609235288</v>
      </c>
      <c r="I175" s="14">
        <f t="shared" si="38"/>
        <v>2096.1000000000004</v>
      </c>
      <c r="J175" s="14"/>
      <c r="K175" s="17">
        <f t="shared" si="45"/>
        <v>16.108247422680421</v>
      </c>
      <c r="L175" s="17">
        <f t="shared" si="44"/>
        <v>32.410309623043098</v>
      </c>
      <c r="N175" s="11">
        <v>36.04</v>
      </c>
      <c r="O175" s="14">
        <v>7726656</v>
      </c>
      <c r="P175" s="14">
        <v>6993.94</v>
      </c>
      <c r="Q175" s="14">
        <v>3302.78</v>
      </c>
      <c r="R175" s="14">
        <v>3760.5</v>
      </c>
      <c r="S175" s="11">
        <v>209.61</v>
      </c>
      <c r="T175" s="12">
        <v>694.51</v>
      </c>
    </row>
    <row r="176" spans="1:20">
      <c r="C176" s="2">
        <v>2009</v>
      </c>
      <c r="D176" s="14">
        <f t="shared" si="43"/>
        <v>4024</v>
      </c>
      <c r="E176" s="14">
        <f t="shared" si="37"/>
        <v>7368.49</v>
      </c>
      <c r="F176" s="14">
        <f t="shared" si="34"/>
        <v>111956.66813058117</v>
      </c>
      <c r="G176" s="14">
        <f t="shared" si="35"/>
        <v>51799.443712487191</v>
      </c>
      <c r="H176" s="14">
        <f t="shared" si="36"/>
        <v>60948.177426438291</v>
      </c>
      <c r="I176" s="14">
        <f t="shared" si="38"/>
        <v>2280.5</v>
      </c>
      <c r="J176" s="14"/>
      <c r="K176" s="17">
        <f t="shared" si="45"/>
        <v>11.65371809100999</v>
      </c>
      <c r="L176" s="17">
        <f t="shared" si="44"/>
        <v>11.174853635246972</v>
      </c>
      <c r="N176" s="11">
        <v>40.24</v>
      </c>
      <c r="O176" s="14">
        <v>7368490</v>
      </c>
      <c r="P176" s="14">
        <v>7647.76</v>
      </c>
      <c r="Q176" s="14">
        <v>3538.42</v>
      </c>
      <c r="R176" s="14">
        <v>4163.37</v>
      </c>
      <c r="S176" s="11">
        <v>228.05</v>
      </c>
      <c r="T176" s="12">
        <v>683.1</v>
      </c>
    </row>
    <row r="177" spans="1:20">
      <c r="C177" s="2">
        <v>2010</v>
      </c>
      <c r="D177" s="14">
        <f t="shared" si="43"/>
        <v>5100</v>
      </c>
      <c r="E177" s="14">
        <f t="shared" si="37"/>
        <v>13416.063</v>
      </c>
      <c r="F177" s="14">
        <f t="shared" si="34"/>
        <v>139725.68136494569</v>
      </c>
      <c r="G177" s="14">
        <f t="shared" si="35"/>
        <v>66425.733067434805</v>
      </c>
      <c r="H177" s="14">
        <f t="shared" si="36"/>
        <v>71713.568210355254</v>
      </c>
      <c r="I177" s="14">
        <f t="shared" si="38"/>
        <v>2606.9</v>
      </c>
      <c r="J177" s="14"/>
      <c r="K177" s="17">
        <f t="shared" si="45"/>
        <v>26.739562624254475</v>
      </c>
      <c r="L177" s="17">
        <f t="shared" si="44"/>
        <v>24.803358029533374</v>
      </c>
      <c r="N177" s="11">
        <v>51</v>
      </c>
      <c r="O177" s="14">
        <v>13416063</v>
      </c>
      <c r="P177" s="14">
        <v>9458.73</v>
      </c>
      <c r="Q177" s="14">
        <v>4496.6899999999996</v>
      </c>
      <c r="R177" s="14">
        <v>4854.6499999999996</v>
      </c>
      <c r="S177" s="11">
        <v>260.69</v>
      </c>
      <c r="T177" s="12">
        <v>676.95</v>
      </c>
    </row>
    <row r="178" spans="1:20">
      <c r="C178" s="2">
        <v>2011</v>
      </c>
      <c r="D178" s="14">
        <f t="shared" si="43"/>
        <v>6059</v>
      </c>
      <c r="E178" s="14">
        <f t="shared" si="37"/>
        <v>21876.062999999998</v>
      </c>
      <c r="F178" s="14">
        <f t="shared" si="34"/>
        <v>181191.8622654363</v>
      </c>
      <c r="G178" s="14">
        <f t="shared" si="35"/>
        <v>86609.432092648785</v>
      </c>
      <c r="H178" s="14">
        <f t="shared" si="36"/>
        <v>92726.977147457728</v>
      </c>
      <c r="I178" s="14">
        <f t="shared" si="38"/>
        <v>3153.8999999999996</v>
      </c>
      <c r="J178" s="14"/>
      <c r="K178" s="17">
        <f t="shared" si="45"/>
        <v>18.803921568627445</v>
      </c>
      <c r="L178" s="17">
        <f t="shared" si="44"/>
        <v>29.67685002171234</v>
      </c>
      <c r="N178" s="11">
        <v>60.59</v>
      </c>
      <c r="O178" s="14">
        <v>21876063</v>
      </c>
      <c r="P178" s="14">
        <v>11702.82</v>
      </c>
      <c r="Q178" s="14">
        <v>5593.93</v>
      </c>
      <c r="R178" s="14">
        <v>5989.05</v>
      </c>
      <c r="S178" s="11">
        <v>315.39</v>
      </c>
      <c r="T178" s="12">
        <v>645.88</v>
      </c>
    </row>
    <row r="179" spans="1:20">
      <c r="C179" s="2">
        <v>2012</v>
      </c>
      <c r="D179" s="14">
        <f t="shared" si="43"/>
        <v>6823.9999999999991</v>
      </c>
      <c r="E179" s="14">
        <f t="shared" si="37"/>
        <v>25112.787</v>
      </c>
      <c r="F179" s="14">
        <f t="shared" si="34"/>
        <v>205130.77227722772</v>
      </c>
      <c r="G179" s="14">
        <f t="shared" si="35"/>
        <v>100028.67326732674</v>
      </c>
      <c r="H179" s="14">
        <f t="shared" si="36"/>
        <v>103186.85148514851</v>
      </c>
      <c r="I179" s="14">
        <f t="shared" si="38"/>
        <v>3297.1</v>
      </c>
      <c r="J179" s="14"/>
      <c r="K179" s="17">
        <f t="shared" si="45"/>
        <v>12.625845849150007</v>
      </c>
      <c r="L179" s="17">
        <f t="shared" si="44"/>
        <v>13.211912341141563</v>
      </c>
      <c r="N179" s="11">
        <v>68.239999999999995</v>
      </c>
      <c r="O179" s="14">
        <v>25112787</v>
      </c>
      <c r="P179" s="14">
        <v>12948.88</v>
      </c>
      <c r="Q179" s="14">
        <v>6314.31</v>
      </c>
      <c r="R179" s="14">
        <v>6513.67</v>
      </c>
      <c r="S179" s="11">
        <v>329.71</v>
      </c>
      <c r="T179" s="12">
        <v>631.25</v>
      </c>
    </row>
    <row r="180" spans="1:20">
      <c r="C180" s="2">
        <v>2013</v>
      </c>
      <c r="D180" s="14">
        <f t="shared" si="43"/>
        <v>7551.0000000000009</v>
      </c>
      <c r="E180" s="14">
        <f t="shared" si="37"/>
        <v>28166.651999999998</v>
      </c>
      <c r="F180" s="14">
        <f t="shared" si="34"/>
        <v>231520.0542530517</v>
      </c>
      <c r="G180" s="14">
        <f t="shared" si="35"/>
        <v>113707.4533359168</v>
      </c>
      <c r="H180" s="14">
        <f t="shared" si="36"/>
        <v>115611.47710392041</v>
      </c>
      <c r="I180" s="14">
        <f t="shared" si="38"/>
        <v>3308</v>
      </c>
      <c r="J180" s="14"/>
      <c r="K180" s="17">
        <f t="shared" si="45"/>
        <v>10.65357561547482</v>
      </c>
      <c r="L180" s="17">
        <f t="shared" si="44"/>
        <v>12.86461396448102</v>
      </c>
      <c r="N180" s="11">
        <v>75.510000000000005</v>
      </c>
      <c r="O180" s="14">
        <v>28166652</v>
      </c>
      <c r="P180" s="14">
        <v>14338.5</v>
      </c>
      <c r="Q180" s="14">
        <v>7042.13</v>
      </c>
      <c r="R180" s="14">
        <v>7160.05</v>
      </c>
      <c r="S180" s="11">
        <v>330.8</v>
      </c>
      <c r="T180" s="12">
        <v>619.32000000000005</v>
      </c>
    </row>
    <row r="181" spans="1:20">
      <c r="C181" s="2">
        <v>2014</v>
      </c>
      <c r="D181" s="14">
        <f t="shared" si="43"/>
        <v>8451</v>
      </c>
      <c r="E181" s="14">
        <f t="shared" si="37"/>
        <v>32025.319</v>
      </c>
      <c r="F181" s="14">
        <f t="shared" si="34"/>
        <v>234586.67057367979</v>
      </c>
      <c r="G181" s="14">
        <f t="shared" si="35"/>
        <v>115298.56091684574</v>
      </c>
      <c r="H181" s="14">
        <f t="shared" si="36"/>
        <v>118231.91378524453</v>
      </c>
      <c r="I181" s="14">
        <f t="shared" si="38"/>
        <v>3985.7</v>
      </c>
      <c r="J181" s="14"/>
      <c r="K181" s="17">
        <f t="shared" si="45"/>
        <v>11.918951132300348</v>
      </c>
      <c r="L181" s="17">
        <f t="shared" si="44"/>
        <v>1.3245575336969573</v>
      </c>
      <c r="N181" s="11">
        <v>84.51</v>
      </c>
      <c r="O181" s="14">
        <v>32025319</v>
      </c>
      <c r="P181" s="14">
        <v>14410.19</v>
      </c>
      <c r="Q181" s="14">
        <v>7082.56</v>
      </c>
      <c r="R181" s="14">
        <v>7262.75</v>
      </c>
      <c r="S181" s="11">
        <v>398.57</v>
      </c>
      <c r="T181" s="12">
        <v>614.28</v>
      </c>
    </row>
    <row r="182" spans="1:20">
      <c r="C182" s="2">
        <v>2015</v>
      </c>
      <c r="D182" s="14">
        <f t="shared" si="43"/>
        <v>9473</v>
      </c>
      <c r="E182" s="14">
        <f t="shared" si="37"/>
        <v>33116.737000000001</v>
      </c>
      <c r="F182" s="14">
        <f t="shared" si="34"/>
        <v>268508.44518656476</v>
      </c>
      <c r="G182" s="14">
        <f t="shared" si="35"/>
        <v>135159.59154839124</v>
      </c>
      <c r="H182" s="14">
        <f t="shared" si="36"/>
        <v>133626.13191188747</v>
      </c>
      <c r="I182" s="14">
        <f t="shared" si="38"/>
        <v>4590.2</v>
      </c>
      <c r="J182" s="14"/>
      <c r="K182" s="17">
        <f t="shared" si="45"/>
        <v>12.093243403147547</v>
      </c>
      <c r="L182" s="17">
        <f t="shared" si="44"/>
        <v>14.460231065102525</v>
      </c>
      <c r="N182" s="11">
        <v>94.73</v>
      </c>
      <c r="O182" s="14">
        <v>33116737</v>
      </c>
      <c r="P182" s="14">
        <v>16723.78</v>
      </c>
      <c r="Q182" s="14">
        <v>8418.2800000000007</v>
      </c>
      <c r="R182" s="14">
        <v>8322.77</v>
      </c>
      <c r="S182" s="11">
        <v>459.02</v>
      </c>
      <c r="T182" s="12">
        <v>622.84</v>
      </c>
    </row>
    <row r="183" spans="1:20">
      <c r="A183" s="16" t="s">
        <v>42</v>
      </c>
      <c r="B183" s="1" t="s">
        <v>251</v>
      </c>
      <c r="C183" s="2">
        <v>2001</v>
      </c>
      <c r="D183" s="14">
        <f t="shared" si="43"/>
        <v>320</v>
      </c>
      <c r="E183" s="14">
        <f t="shared" si="37"/>
        <v>18120.669999999998</v>
      </c>
      <c r="F183" s="14">
        <f t="shared" si="34"/>
        <v>111091.45825782289</v>
      </c>
      <c r="G183" s="14">
        <f t="shared" si="35"/>
        <v>54118.883653497636</v>
      </c>
      <c r="H183" s="14">
        <f t="shared" si="36"/>
        <v>53428.053642624131</v>
      </c>
      <c r="I183" s="14">
        <f t="shared" si="38"/>
        <v>2121.9</v>
      </c>
      <c r="J183" s="14"/>
      <c r="K183" s="14"/>
      <c r="L183" s="14"/>
      <c r="N183" s="11">
        <v>3.2</v>
      </c>
      <c r="O183" s="14">
        <v>18120670</v>
      </c>
      <c r="P183" s="14">
        <v>9195.0400000000009</v>
      </c>
      <c r="Q183" s="14">
        <v>4479.42</v>
      </c>
      <c r="R183" s="14">
        <v>4422.24</v>
      </c>
      <c r="S183" s="11">
        <v>212.19</v>
      </c>
      <c r="T183" s="12">
        <v>827.7</v>
      </c>
    </row>
    <row r="184" spans="1:20">
      <c r="C184" s="2">
        <v>2002</v>
      </c>
      <c r="D184" s="14">
        <f t="shared" si="43"/>
        <v>5586</v>
      </c>
      <c r="E184" s="14">
        <f t="shared" si="37"/>
        <v>21107.83</v>
      </c>
      <c r="F184" s="14">
        <f t="shared" si="34"/>
        <v>124145.22169868308</v>
      </c>
      <c r="G184" s="14">
        <f t="shared" si="35"/>
        <v>59047.964238250563</v>
      </c>
      <c r="H184" s="14">
        <f t="shared" si="36"/>
        <v>58480.004832668841</v>
      </c>
      <c r="I184" s="14">
        <f t="shared" si="38"/>
        <v>2533</v>
      </c>
      <c r="J184" s="14"/>
      <c r="K184" s="17"/>
      <c r="L184" s="17">
        <f t="shared" ref="L184:L197" si="46">+(F184/F183-1)*100</f>
        <v>11.750465468339421</v>
      </c>
      <c r="N184" s="11">
        <v>55.86</v>
      </c>
      <c r="O184" s="14">
        <v>21107830</v>
      </c>
      <c r="P184" s="14">
        <v>10275.5</v>
      </c>
      <c r="Q184" s="14">
        <v>4887.3999999999996</v>
      </c>
      <c r="R184" s="14">
        <v>4840.3900000000003</v>
      </c>
      <c r="S184" s="11">
        <v>253.3</v>
      </c>
      <c r="T184" s="12">
        <v>827.7</v>
      </c>
    </row>
    <row r="185" spans="1:20">
      <c r="C185" s="2">
        <v>2003</v>
      </c>
      <c r="D185" s="14">
        <f t="shared" si="43"/>
        <v>7093.0000000000009</v>
      </c>
      <c r="E185" s="14">
        <f t="shared" si="37"/>
        <v>26557.06</v>
      </c>
      <c r="F185" s="14">
        <f t="shared" si="34"/>
        <v>145924.24791591155</v>
      </c>
      <c r="G185" s="14">
        <f t="shared" si="35"/>
        <v>67761.266159236431</v>
      </c>
      <c r="H185" s="14">
        <f t="shared" si="36"/>
        <v>68485.079134952262</v>
      </c>
      <c r="I185" s="14">
        <f t="shared" si="38"/>
        <v>3664.5</v>
      </c>
      <c r="J185" s="14"/>
      <c r="K185" s="17">
        <f t="shared" ref="K185:K197" si="47">+(D185/D184-1)*100</f>
        <v>26.978159684926627</v>
      </c>
      <c r="L185" s="17">
        <f t="shared" si="46"/>
        <v>17.543185246460034</v>
      </c>
      <c r="N185" s="11">
        <v>70.930000000000007</v>
      </c>
      <c r="O185" s="14">
        <v>26557060</v>
      </c>
      <c r="P185" s="14">
        <v>12078.15</v>
      </c>
      <c r="Q185" s="14">
        <v>5608.6</v>
      </c>
      <c r="R185" s="14">
        <v>5668.51</v>
      </c>
      <c r="S185" s="11">
        <v>366.45</v>
      </c>
      <c r="T185" s="12">
        <v>827.7</v>
      </c>
    </row>
    <row r="186" spans="1:20">
      <c r="C186" s="2">
        <v>2004</v>
      </c>
      <c r="D186" s="14">
        <f t="shared" si="43"/>
        <v>8700</v>
      </c>
      <c r="E186" s="14">
        <f t="shared" si="37"/>
        <v>35844.519</v>
      </c>
      <c r="F186" s="14">
        <f t="shared" si="34"/>
        <v>181493.33075584768</v>
      </c>
      <c r="G186" s="14">
        <f t="shared" si="35"/>
        <v>79362.31393775373</v>
      </c>
      <c r="H186" s="14">
        <f t="shared" si="36"/>
        <v>90082.640634061478</v>
      </c>
      <c r="I186" s="14">
        <f t="shared" si="38"/>
        <v>3901.5</v>
      </c>
      <c r="J186" s="14"/>
      <c r="K186" s="17">
        <f t="shared" si="47"/>
        <v>22.656139856196233</v>
      </c>
      <c r="L186" s="17">
        <f t="shared" si="46"/>
        <v>24.375032489756411</v>
      </c>
      <c r="N186" s="11">
        <v>87</v>
      </c>
      <c r="O186" s="14">
        <v>35844519</v>
      </c>
      <c r="P186" s="14">
        <v>15021.84</v>
      </c>
      <c r="Q186" s="14">
        <v>6568.66</v>
      </c>
      <c r="R186" s="14">
        <v>7455.96</v>
      </c>
      <c r="S186" s="11">
        <v>390.15</v>
      </c>
      <c r="T186" s="12">
        <v>827.68</v>
      </c>
    </row>
    <row r="187" spans="1:20">
      <c r="C187" s="2">
        <v>2005</v>
      </c>
      <c r="D187" s="14">
        <f t="shared" si="43"/>
        <v>8970</v>
      </c>
      <c r="E187" s="14">
        <f t="shared" si="37"/>
        <v>46122.892999999996</v>
      </c>
      <c r="F187" s="14">
        <f t="shared" si="34"/>
        <v>224213.16698609572</v>
      </c>
      <c r="G187" s="14">
        <f t="shared" si="35"/>
        <v>91291.795353833775</v>
      </c>
      <c r="H187" s="14">
        <f t="shared" si="36"/>
        <v>114886.77563875631</v>
      </c>
      <c r="I187" s="14">
        <f t="shared" si="38"/>
        <v>4441.3</v>
      </c>
      <c r="J187" s="14"/>
      <c r="K187" s="17">
        <f t="shared" si="47"/>
        <v>3.1034482758620641</v>
      </c>
      <c r="L187" s="17">
        <f t="shared" si="46"/>
        <v>23.537964757347773</v>
      </c>
      <c r="N187" s="11">
        <v>89.7</v>
      </c>
      <c r="O187" s="14">
        <v>46122893</v>
      </c>
      <c r="P187" s="14">
        <v>18366.87</v>
      </c>
      <c r="Q187" s="14">
        <v>7478.35</v>
      </c>
      <c r="R187" s="14">
        <v>9411.18</v>
      </c>
      <c r="S187" s="11">
        <v>444.13</v>
      </c>
      <c r="T187" s="12">
        <v>819.17</v>
      </c>
    </row>
    <row r="188" spans="1:20">
      <c r="C188" s="2">
        <v>2006</v>
      </c>
      <c r="D188" s="14">
        <f t="shared" si="43"/>
        <v>10000</v>
      </c>
      <c r="E188" s="14">
        <f t="shared" si="37"/>
        <v>58598.337</v>
      </c>
      <c r="F188" s="14">
        <f t="shared" si="34"/>
        <v>274720.76569908933</v>
      </c>
      <c r="G188" s="14">
        <f t="shared" si="35"/>
        <v>111495.14538749092</v>
      </c>
      <c r="H188" s="14">
        <f t="shared" si="36"/>
        <v>140213.50259665321</v>
      </c>
      <c r="I188" s="14">
        <f t="shared" si="38"/>
        <v>5076</v>
      </c>
      <c r="J188" s="14"/>
      <c r="K188" s="17">
        <f t="shared" si="47"/>
        <v>11.482720178372352</v>
      </c>
      <c r="L188" s="17">
        <f t="shared" si="46"/>
        <v>22.526597965643003</v>
      </c>
      <c r="N188" s="11">
        <v>100</v>
      </c>
      <c r="O188" s="14">
        <v>58598337</v>
      </c>
      <c r="P188" s="14">
        <v>21900.19</v>
      </c>
      <c r="Q188" s="14">
        <v>8888.17</v>
      </c>
      <c r="R188" s="14">
        <v>11177.54</v>
      </c>
      <c r="S188" s="11">
        <v>507.6</v>
      </c>
      <c r="T188" s="12">
        <v>797.18</v>
      </c>
    </row>
    <row r="189" spans="1:20">
      <c r="C189" s="2">
        <v>2007</v>
      </c>
      <c r="D189" s="14">
        <f t="shared" si="43"/>
        <v>11010</v>
      </c>
      <c r="E189" s="14">
        <f t="shared" si="37"/>
        <v>75110.104999999996</v>
      </c>
      <c r="F189" s="14">
        <f t="shared" si="34"/>
        <v>338991.45186743821</v>
      </c>
      <c r="G189" s="14">
        <f t="shared" si="35"/>
        <v>136149.65807469754</v>
      </c>
      <c r="H189" s="14">
        <f t="shared" si="36"/>
        <v>172354.02419779063</v>
      </c>
      <c r="I189" s="14">
        <f t="shared" si="38"/>
        <v>5227.5</v>
      </c>
      <c r="J189" s="14"/>
      <c r="K189" s="17">
        <f t="shared" si="47"/>
        <v>10.099999999999998</v>
      </c>
      <c r="L189" s="17">
        <f t="shared" si="46"/>
        <v>23.394913742613355</v>
      </c>
      <c r="N189" s="11">
        <v>110.1</v>
      </c>
      <c r="O189" s="14">
        <v>75110105</v>
      </c>
      <c r="P189" s="14">
        <v>25776.91</v>
      </c>
      <c r="Q189" s="14">
        <v>10352.82</v>
      </c>
      <c r="R189" s="14">
        <v>13105.8</v>
      </c>
      <c r="S189" s="11">
        <v>522.75</v>
      </c>
      <c r="T189" s="12">
        <v>760.4</v>
      </c>
    </row>
    <row r="190" spans="1:20">
      <c r="C190" s="2">
        <v>2008</v>
      </c>
      <c r="D190" s="14">
        <f t="shared" si="43"/>
        <v>8202</v>
      </c>
      <c r="E190" s="14">
        <f t="shared" si="37"/>
        <v>93194.785000000003</v>
      </c>
      <c r="F190" s="14">
        <f t="shared" si="34"/>
        <v>445397.18650559388</v>
      </c>
      <c r="G190" s="14">
        <f t="shared" si="35"/>
        <v>178088.14847878361</v>
      </c>
      <c r="H190" s="14">
        <f t="shared" si="36"/>
        <v>224439.82088090884</v>
      </c>
      <c r="I190" s="14">
        <f t="shared" si="38"/>
        <v>5005.8</v>
      </c>
      <c r="J190" s="14"/>
      <c r="K190" s="17">
        <f t="shared" si="47"/>
        <v>-25.504087193460489</v>
      </c>
      <c r="L190" s="17">
        <f t="shared" si="46"/>
        <v>31.388913806524354</v>
      </c>
      <c r="N190" s="11">
        <v>82.02</v>
      </c>
      <c r="O190" s="14">
        <v>93194785</v>
      </c>
      <c r="P190" s="14">
        <v>30933.279999999999</v>
      </c>
      <c r="Q190" s="14">
        <v>12368.4</v>
      </c>
      <c r="R190" s="14">
        <v>15587.57</v>
      </c>
      <c r="S190" s="11">
        <v>500.58</v>
      </c>
      <c r="T190" s="12">
        <v>694.51</v>
      </c>
    </row>
    <row r="191" spans="1:20">
      <c r="C191" s="2">
        <v>2009</v>
      </c>
      <c r="D191" s="14">
        <f t="shared" si="43"/>
        <v>8009.9999999999991</v>
      </c>
      <c r="E191" s="14">
        <f t="shared" si="37"/>
        <v>79490.710000000006</v>
      </c>
      <c r="F191" s="14">
        <f t="shared" si="34"/>
        <v>496217.97687015077</v>
      </c>
      <c r="G191" s="14">
        <f t="shared" si="35"/>
        <v>198723.32015810275</v>
      </c>
      <c r="H191" s="14">
        <f t="shared" si="36"/>
        <v>265114.18533157662</v>
      </c>
      <c r="I191" s="14">
        <f t="shared" si="38"/>
        <v>5730.4</v>
      </c>
      <c r="J191" s="14"/>
      <c r="K191" s="17">
        <f t="shared" si="47"/>
        <v>-2.3408924652523866</v>
      </c>
      <c r="L191" s="17">
        <f t="shared" si="46"/>
        <v>11.410218093939095</v>
      </c>
      <c r="N191" s="11">
        <v>80.099999999999994</v>
      </c>
      <c r="O191" s="14">
        <v>79490710</v>
      </c>
      <c r="P191" s="14">
        <v>33896.65</v>
      </c>
      <c r="Q191" s="14">
        <v>13574.79</v>
      </c>
      <c r="R191" s="14">
        <v>18109.95</v>
      </c>
      <c r="S191" s="11">
        <v>573.04</v>
      </c>
      <c r="T191" s="12">
        <v>683.1</v>
      </c>
    </row>
    <row r="192" spans="1:20">
      <c r="C192" s="2">
        <v>2010</v>
      </c>
      <c r="D192" s="14">
        <f t="shared" si="43"/>
        <v>9168</v>
      </c>
      <c r="E192" s="14">
        <f t="shared" si="37"/>
        <v>104225.60400000001</v>
      </c>
      <c r="F192" s="14">
        <f t="shared" si="34"/>
        <v>578623.53201861284</v>
      </c>
      <c r="G192" s="14">
        <f t="shared" si="35"/>
        <v>226474.62884998889</v>
      </c>
      <c r="H192" s="14">
        <f t="shared" si="36"/>
        <v>317590.51628628402</v>
      </c>
      <c r="I192" s="14">
        <f t="shared" si="38"/>
        <v>6476.7999999999993</v>
      </c>
      <c r="J192" s="14"/>
      <c r="K192" s="17">
        <f t="shared" si="47"/>
        <v>14.456928838951333</v>
      </c>
      <c r="L192" s="17">
        <f t="shared" si="46"/>
        <v>16.60672506631613</v>
      </c>
      <c r="N192" s="11">
        <v>91.68</v>
      </c>
      <c r="O192" s="14">
        <v>104225604</v>
      </c>
      <c r="P192" s="14">
        <v>39169.919999999998</v>
      </c>
      <c r="Q192" s="14">
        <v>15331.2</v>
      </c>
      <c r="R192" s="14">
        <v>21499.29</v>
      </c>
      <c r="S192" s="11">
        <v>647.67999999999995</v>
      </c>
      <c r="T192" s="12">
        <v>676.95</v>
      </c>
    </row>
    <row r="193" spans="1:20">
      <c r="C193" s="2">
        <v>2011</v>
      </c>
      <c r="D193" s="14">
        <f t="shared" si="43"/>
        <v>11160</v>
      </c>
      <c r="E193" s="14">
        <f t="shared" si="37"/>
        <v>125712.568</v>
      </c>
      <c r="F193" s="14">
        <f t="shared" si="34"/>
        <v>702326.2835201585</v>
      </c>
      <c r="G193" s="14">
        <f t="shared" si="35"/>
        <v>280167.05889638944</v>
      </c>
      <c r="H193" s="14">
        <f t="shared" si="36"/>
        <v>386207.03536260605</v>
      </c>
      <c r="I193" s="14">
        <f t="shared" si="38"/>
        <v>7017.7</v>
      </c>
      <c r="J193" s="14"/>
      <c r="K193" s="17">
        <f t="shared" si="47"/>
        <v>21.727748691099478</v>
      </c>
      <c r="L193" s="17">
        <f t="shared" si="46"/>
        <v>21.378797206880009</v>
      </c>
      <c r="N193" s="11">
        <v>111.6</v>
      </c>
      <c r="O193" s="14">
        <v>125712568</v>
      </c>
      <c r="P193" s="14">
        <v>45361.85</v>
      </c>
      <c r="Q193" s="14">
        <v>18095.43</v>
      </c>
      <c r="R193" s="14">
        <v>24944.34</v>
      </c>
      <c r="S193" s="11">
        <v>701.77</v>
      </c>
      <c r="T193" s="12">
        <v>645.88</v>
      </c>
    </row>
    <row r="194" spans="1:20">
      <c r="C194" s="2">
        <v>2012</v>
      </c>
      <c r="D194" s="14">
        <f t="shared" si="43"/>
        <v>12352</v>
      </c>
      <c r="E194" s="14">
        <f t="shared" si="37"/>
        <v>128709.205</v>
      </c>
      <c r="F194" s="14">
        <f t="shared" si="34"/>
        <v>792288.95049504947</v>
      </c>
      <c r="G194" s="14">
        <f t="shared" si="35"/>
        <v>325444.43564356433</v>
      </c>
      <c r="H194" s="14">
        <f t="shared" si="36"/>
        <v>436460.03960396041</v>
      </c>
      <c r="I194" s="14">
        <f t="shared" si="38"/>
        <v>7554.0999999999995</v>
      </c>
      <c r="J194" s="14"/>
      <c r="K194" s="17">
        <f t="shared" si="47"/>
        <v>10.681003584229387</v>
      </c>
      <c r="L194" s="17">
        <f t="shared" si="46"/>
        <v>12.809241101441549</v>
      </c>
      <c r="N194" s="11">
        <v>123.52</v>
      </c>
      <c r="O194" s="14">
        <v>128709205</v>
      </c>
      <c r="P194" s="14">
        <v>50013.24</v>
      </c>
      <c r="Q194" s="14">
        <v>20543.68</v>
      </c>
      <c r="R194" s="14">
        <v>27551.54</v>
      </c>
      <c r="S194" s="11">
        <v>755.41</v>
      </c>
      <c r="T194" s="12">
        <v>631.25</v>
      </c>
    </row>
    <row r="195" spans="1:20">
      <c r="C195" s="2">
        <v>2013</v>
      </c>
      <c r="D195" s="14">
        <f t="shared" si="43"/>
        <v>14053</v>
      </c>
      <c r="E195" s="14">
        <f t="shared" si="37"/>
        <v>134190.125</v>
      </c>
      <c r="F195" s="14">
        <f t="shared" ref="F195:F258" si="48">+(P195*100)/(T195/100)</f>
        <v>882973.26099593088</v>
      </c>
      <c r="G195" s="14">
        <f t="shared" ref="G195:G258" si="49">+(Q195*100)/(T195/100)</f>
        <v>364942.67906736414</v>
      </c>
      <c r="H195" s="14">
        <f t="shared" ref="H195:H258" si="50">+(R195*100)/(T195/100)</f>
        <v>499788.31621778716</v>
      </c>
      <c r="I195" s="14">
        <f t="shared" si="38"/>
        <v>7925.5</v>
      </c>
      <c r="J195" s="14"/>
      <c r="K195" s="17">
        <f t="shared" si="47"/>
        <v>13.771049222797927</v>
      </c>
      <c r="L195" s="17">
        <f t="shared" si="46"/>
        <v>11.445863336124873</v>
      </c>
      <c r="N195" s="11">
        <v>140.53</v>
      </c>
      <c r="O195" s="14">
        <v>134190125</v>
      </c>
      <c r="P195" s="14">
        <v>54684.3</v>
      </c>
      <c r="Q195" s="14">
        <v>22601.63</v>
      </c>
      <c r="R195" s="14">
        <v>30952.89</v>
      </c>
      <c r="S195" s="11">
        <v>792.55</v>
      </c>
      <c r="T195" s="12">
        <v>619.32000000000005</v>
      </c>
    </row>
    <row r="196" spans="1:20">
      <c r="C196" s="2">
        <v>2014</v>
      </c>
      <c r="D196" s="14">
        <f t="shared" si="43"/>
        <v>15194.999999999998</v>
      </c>
      <c r="E196" s="14">
        <f t="shared" ref="E196:E259" si="51">+O196/1000</f>
        <v>144708.65400000001</v>
      </c>
      <c r="F196" s="14">
        <f t="shared" si="48"/>
        <v>967418.60389398981</v>
      </c>
      <c r="G196" s="14">
        <f t="shared" si="49"/>
        <v>393844.01250244194</v>
      </c>
      <c r="H196" s="14">
        <f t="shared" si="50"/>
        <v>549925.11558247067</v>
      </c>
      <c r="I196" s="14">
        <f t="shared" ref="I196:I259" si="52">+S196*10</f>
        <v>9261.2000000000007</v>
      </c>
      <c r="J196" s="14"/>
      <c r="K196" s="17">
        <f t="shared" si="47"/>
        <v>8.1263787091724105</v>
      </c>
      <c r="L196" s="17">
        <f t="shared" si="46"/>
        <v>9.5637486012668749</v>
      </c>
      <c r="N196" s="11">
        <v>151.94999999999999</v>
      </c>
      <c r="O196" s="14">
        <v>144708654</v>
      </c>
      <c r="P196" s="14">
        <v>59426.59</v>
      </c>
      <c r="Q196" s="14">
        <v>24193.05</v>
      </c>
      <c r="R196" s="14">
        <v>33780.800000000003</v>
      </c>
      <c r="S196" s="11">
        <v>926.12</v>
      </c>
      <c r="T196" s="12">
        <v>614.28</v>
      </c>
    </row>
    <row r="197" spans="1:20">
      <c r="C197" s="2">
        <v>2015</v>
      </c>
      <c r="D197" s="14">
        <f t="shared" si="43"/>
        <v>16300</v>
      </c>
      <c r="E197" s="14">
        <f t="shared" si="51"/>
        <v>143925.67600000001</v>
      </c>
      <c r="F197" s="14">
        <f t="shared" si="48"/>
        <v>1011533.1385267484</v>
      </c>
      <c r="G197" s="14">
        <f t="shared" si="49"/>
        <v>419761.41545180138</v>
      </c>
      <c r="H197" s="14">
        <f t="shared" si="50"/>
        <v>571373.22586860193</v>
      </c>
      <c r="I197" s="14">
        <f t="shared" si="52"/>
        <v>10837.4</v>
      </c>
      <c r="J197" s="14"/>
      <c r="K197" s="17">
        <f t="shared" si="47"/>
        <v>7.272128989799298</v>
      </c>
      <c r="L197" s="17">
        <f t="shared" si="46"/>
        <v>4.5600254590093314</v>
      </c>
      <c r="N197" s="11">
        <v>163</v>
      </c>
      <c r="O197" s="14">
        <v>143925676</v>
      </c>
      <c r="P197" s="14">
        <v>63002.33</v>
      </c>
      <c r="Q197" s="14">
        <v>26144.42</v>
      </c>
      <c r="R197" s="14">
        <v>35587.410000000003</v>
      </c>
      <c r="S197" s="11">
        <v>1083.74</v>
      </c>
      <c r="T197" s="12">
        <v>622.84</v>
      </c>
    </row>
    <row r="198" spans="1:20">
      <c r="A198" s="3" t="s">
        <v>43</v>
      </c>
      <c r="B198" s="1" t="s">
        <v>252</v>
      </c>
      <c r="C198" s="2">
        <v>2001</v>
      </c>
      <c r="D198" s="14"/>
      <c r="E198" s="14">
        <f t="shared" si="51"/>
        <v>1796.72</v>
      </c>
      <c r="F198" s="14">
        <f t="shared" si="48"/>
        <v>49559.985501993469</v>
      </c>
      <c r="G198" s="14">
        <f t="shared" si="49"/>
        <v>27336.837018243321</v>
      </c>
      <c r="H198" s="14">
        <f t="shared" si="50"/>
        <v>22768.756795940557</v>
      </c>
      <c r="I198" s="14">
        <f t="shared" si="52"/>
        <v>711.3</v>
      </c>
      <c r="J198" s="14"/>
      <c r="K198" s="14"/>
      <c r="L198" s="14"/>
      <c r="O198" s="14">
        <v>1796720</v>
      </c>
      <c r="P198" s="14">
        <v>4102.08</v>
      </c>
      <c r="Q198" s="14">
        <v>2262.67</v>
      </c>
      <c r="R198" s="14">
        <v>1884.57</v>
      </c>
      <c r="S198" s="11">
        <v>71.13</v>
      </c>
      <c r="T198" s="12">
        <v>827.7</v>
      </c>
    </row>
    <row r="199" spans="1:20">
      <c r="C199" s="2">
        <v>2002</v>
      </c>
      <c r="D199" s="14">
        <f t="shared" si="43"/>
        <v>1402</v>
      </c>
      <c r="E199" s="14">
        <f t="shared" si="51"/>
        <v>2098.2600000000002</v>
      </c>
      <c r="F199" s="14">
        <f t="shared" si="48"/>
        <v>53363.295880149803</v>
      </c>
      <c r="G199" s="14">
        <f t="shared" si="49"/>
        <v>30203.576174942606</v>
      </c>
      <c r="H199" s="14">
        <f t="shared" si="50"/>
        <v>23026.700495348552</v>
      </c>
      <c r="I199" s="14">
        <f t="shared" si="52"/>
        <v>934</v>
      </c>
      <c r="J199" s="14"/>
      <c r="K199" s="17"/>
      <c r="L199" s="17">
        <f t="shared" ref="L199:L212" si="53">+(F199/F198-1)*100</f>
        <v>7.674155550354933</v>
      </c>
      <c r="N199" s="11">
        <v>14.02</v>
      </c>
      <c r="O199" s="14">
        <v>2098260</v>
      </c>
      <c r="P199" s="14">
        <v>4416.88</v>
      </c>
      <c r="Q199" s="14">
        <v>2499.9499999999998</v>
      </c>
      <c r="R199" s="14">
        <v>1905.92</v>
      </c>
      <c r="S199" s="11">
        <v>93.4</v>
      </c>
      <c r="T199" s="12">
        <v>827.7</v>
      </c>
    </row>
    <row r="200" spans="1:20">
      <c r="C200" s="2">
        <v>2003</v>
      </c>
      <c r="D200" s="14">
        <f t="shared" si="43"/>
        <v>1557</v>
      </c>
      <c r="E200" s="14">
        <f t="shared" si="51"/>
        <v>2655.37</v>
      </c>
      <c r="F200" s="14">
        <f t="shared" si="48"/>
        <v>59327.413314002653</v>
      </c>
      <c r="G200" s="14">
        <f t="shared" si="49"/>
        <v>34061.133260843293</v>
      </c>
      <c r="H200" s="14">
        <f t="shared" si="50"/>
        <v>24612.66159236438</v>
      </c>
      <c r="I200" s="14">
        <f t="shared" si="52"/>
        <v>1052.8</v>
      </c>
      <c r="J200" s="14"/>
      <c r="K200" s="17">
        <f t="shared" ref="K200:K212" si="54">+(D200/D199-1)*100</f>
        <v>11.055634807417981</v>
      </c>
      <c r="L200" s="17">
        <f t="shared" si="53"/>
        <v>11.176441288873606</v>
      </c>
      <c r="N200" s="11">
        <v>15.57</v>
      </c>
      <c r="O200" s="14">
        <v>2655370</v>
      </c>
      <c r="P200" s="14">
        <v>4910.53</v>
      </c>
      <c r="Q200" s="14">
        <v>2819.24</v>
      </c>
      <c r="R200" s="14">
        <v>2037.19</v>
      </c>
      <c r="S200" s="11">
        <v>105.28</v>
      </c>
      <c r="T200" s="12">
        <v>827.7</v>
      </c>
    </row>
    <row r="201" spans="1:20">
      <c r="C201" s="2">
        <v>2004</v>
      </c>
      <c r="D201" s="14">
        <f t="shared" si="43"/>
        <v>2071</v>
      </c>
      <c r="E201" s="14">
        <f t="shared" si="51"/>
        <v>3382.194</v>
      </c>
      <c r="F201" s="14">
        <f t="shared" si="48"/>
        <v>68061.328049487725</v>
      </c>
      <c r="G201" s="14">
        <f t="shared" si="49"/>
        <v>38350.328629422002</v>
      </c>
      <c r="H201" s="14">
        <f t="shared" si="50"/>
        <v>30673.3278561763</v>
      </c>
      <c r="I201" s="14">
        <f t="shared" si="52"/>
        <v>1103.3</v>
      </c>
      <c r="J201" s="14"/>
      <c r="K201" s="17">
        <f t="shared" si="54"/>
        <v>33.012202954399484</v>
      </c>
      <c r="L201" s="17">
        <f t="shared" si="53"/>
        <v>14.721549866431927</v>
      </c>
      <c r="N201" s="11">
        <v>20.71</v>
      </c>
      <c r="O201" s="14">
        <v>3382194</v>
      </c>
      <c r="P201" s="14">
        <v>5633.3</v>
      </c>
      <c r="Q201" s="14">
        <v>3174.18</v>
      </c>
      <c r="R201" s="14">
        <v>2538.77</v>
      </c>
      <c r="S201" s="11">
        <v>110.33</v>
      </c>
      <c r="T201" s="12">
        <v>827.68</v>
      </c>
    </row>
    <row r="202" spans="1:20">
      <c r="C202" s="2">
        <v>2005</v>
      </c>
      <c r="D202" s="14">
        <f t="shared" si="43"/>
        <v>2185</v>
      </c>
      <c r="E202" s="14">
        <f t="shared" si="51"/>
        <v>4428.6840000000002</v>
      </c>
      <c r="F202" s="14">
        <f t="shared" si="48"/>
        <v>79594.467570833905</v>
      </c>
      <c r="G202" s="14">
        <f t="shared" si="49"/>
        <v>44504.925717494545</v>
      </c>
      <c r="H202" s="14">
        <f t="shared" si="50"/>
        <v>35933.688977867845</v>
      </c>
      <c r="I202" s="14">
        <f t="shared" si="52"/>
        <v>1226</v>
      </c>
      <c r="J202" s="14"/>
      <c r="K202" s="17">
        <f t="shared" si="54"/>
        <v>5.504587155963292</v>
      </c>
      <c r="L202" s="17">
        <f t="shared" si="53"/>
        <v>16.945216691864108</v>
      </c>
      <c r="N202" s="11">
        <v>21.85</v>
      </c>
      <c r="O202" s="14">
        <v>4428684</v>
      </c>
      <c r="P202" s="14">
        <v>6520.14</v>
      </c>
      <c r="Q202" s="14">
        <v>3645.71</v>
      </c>
      <c r="R202" s="14">
        <v>2943.58</v>
      </c>
      <c r="S202" s="11">
        <v>122.6</v>
      </c>
      <c r="T202" s="12">
        <v>819.17</v>
      </c>
    </row>
    <row r="203" spans="1:20">
      <c r="C203" s="2">
        <v>2006</v>
      </c>
      <c r="D203" s="14">
        <f t="shared" si="43"/>
        <v>2449</v>
      </c>
      <c r="E203" s="14">
        <f t="shared" si="51"/>
        <v>6260.6270000000004</v>
      </c>
      <c r="F203" s="14">
        <f t="shared" si="48"/>
        <v>100006.64843573599</v>
      </c>
      <c r="G203" s="14">
        <f t="shared" si="49"/>
        <v>53258.737048094539</v>
      </c>
      <c r="H203" s="14">
        <f t="shared" si="50"/>
        <v>45587.320304071858</v>
      </c>
      <c r="I203" s="14">
        <f t="shared" si="52"/>
        <v>1434.9</v>
      </c>
      <c r="J203" s="14"/>
      <c r="K203" s="17">
        <f t="shared" si="54"/>
        <v>12.082379862700222</v>
      </c>
      <c r="L203" s="17">
        <f t="shared" si="53"/>
        <v>25.645225714634702</v>
      </c>
      <c r="N203" s="11">
        <v>24.49</v>
      </c>
      <c r="O203" s="14">
        <v>6260627</v>
      </c>
      <c r="P203" s="14">
        <v>7972.33</v>
      </c>
      <c r="Q203" s="14">
        <v>4245.68</v>
      </c>
      <c r="R203" s="14">
        <v>3634.13</v>
      </c>
      <c r="S203" s="11">
        <v>143.49</v>
      </c>
      <c r="T203" s="12">
        <v>797.18</v>
      </c>
    </row>
    <row r="204" spans="1:20">
      <c r="C204" s="2">
        <v>2007</v>
      </c>
      <c r="D204" s="14">
        <f t="shared" si="43"/>
        <v>2766</v>
      </c>
      <c r="E204" s="14">
        <f t="shared" si="51"/>
        <v>8172.9390000000003</v>
      </c>
      <c r="F204" s="14">
        <f t="shared" si="48"/>
        <v>125592.31983166756</v>
      </c>
      <c r="G204" s="14">
        <f t="shared" si="49"/>
        <v>65750.394529195153</v>
      </c>
      <c r="H204" s="14">
        <f t="shared" si="50"/>
        <v>58525.118358758547</v>
      </c>
      <c r="I204" s="14">
        <f t="shared" si="52"/>
        <v>1617.6</v>
      </c>
      <c r="J204" s="14"/>
      <c r="K204" s="17">
        <f t="shared" si="54"/>
        <v>12.944058799509994</v>
      </c>
      <c r="L204" s="17">
        <f t="shared" si="53"/>
        <v>25.583970462096683</v>
      </c>
      <c r="N204" s="11">
        <v>27.66</v>
      </c>
      <c r="O204" s="14">
        <v>8172939</v>
      </c>
      <c r="P204" s="14">
        <v>9550.0400000000009</v>
      </c>
      <c r="Q204" s="14">
        <v>4999.66</v>
      </c>
      <c r="R204" s="14">
        <v>4450.25</v>
      </c>
      <c r="S204" s="11">
        <v>161.76</v>
      </c>
      <c r="T204" s="12">
        <v>760.4</v>
      </c>
    </row>
    <row r="205" spans="1:20">
      <c r="C205" s="2">
        <v>2008</v>
      </c>
      <c r="D205" s="14">
        <f t="shared" si="43"/>
        <v>3245.0000000000005</v>
      </c>
      <c r="E205" s="14">
        <f t="shared" si="51"/>
        <v>11708.909</v>
      </c>
      <c r="F205" s="14">
        <f t="shared" si="48"/>
        <v>168876.47406084865</v>
      </c>
      <c r="G205" s="14">
        <f t="shared" si="49"/>
        <v>84837.223366114238</v>
      </c>
      <c r="H205" s="14">
        <f t="shared" si="50"/>
        <v>82307.814142344956</v>
      </c>
      <c r="I205" s="14">
        <f t="shared" si="52"/>
        <v>2023.5</v>
      </c>
      <c r="J205" s="14"/>
      <c r="K205" s="17">
        <f t="shared" si="54"/>
        <v>17.317425885755622</v>
      </c>
      <c r="L205" s="17">
        <f t="shared" si="53"/>
        <v>34.464013633313883</v>
      </c>
      <c r="N205" s="11">
        <v>32.450000000000003</v>
      </c>
      <c r="O205" s="14">
        <v>11708909</v>
      </c>
      <c r="P205" s="14">
        <v>11728.64</v>
      </c>
      <c r="Q205" s="14">
        <v>5892.03</v>
      </c>
      <c r="R205" s="14">
        <v>5716.36</v>
      </c>
      <c r="S205" s="11">
        <v>202.35</v>
      </c>
      <c r="T205" s="12">
        <v>694.51</v>
      </c>
    </row>
    <row r="206" spans="1:20">
      <c r="C206" s="2">
        <v>2009</v>
      </c>
      <c r="D206" s="14">
        <f t="shared" si="43"/>
        <v>3658</v>
      </c>
      <c r="E206" s="14">
        <f t="shared" si="51"/>
        <v>9978.7999999999993</v>
      </c>
      <c r="F206" s="14">
        <f t="shared" si="48"/>
        <v>193828.42921973355</v>
      </c>
      <c r="G206" s="14">
        <f t="shared" si="49"/>
        <v>92594.788464353682</v>
      </c>
      <c r="H206" s="14">
        <f t="shared" si="50"/>
        <v>99941.443419704286</v>
      </c>
      <c r="I206" s="14">
        <f t="shared" si="52"/>
        <v>2496</v>
      </c>
      <c r="J206" s="14"/>
      <c r="K206" s="17">
        <f t="shared" si="54"/>
        <v>12.72727272727272</v>
      </c>
      <c r="L206" s="17">
        <f t="shared" si="53"/>
        <v>14.775270088771709</v>
      </c>
      <c r="N206" s="11">
        <v>36.58</v>
      </c>
      <c r="O206" s="14">
        <v>9978800</v>
      </c>
      <c r="P206" s="14">
        <v>13240.42</v>
      </c>
      <c r="Q206" s="14">
        <v>6325.15</v>
      </c>
      <c r="R206" s="14">
        <v>6827</v>
      </c>
      <c r="S206" s="11">
        <v>249.6</v>
      </c>
      <c r="T206" s="12">
        <v>683.1</v>
      </c>
    </row>
    <row r="207" spans="1:20">
      <c r="C207" s="2">
        <v>2010</v>
      </c>
      <c r="D207" s="14">
        <f t="shared" si="43"/>
        <v>4050</v>
      </c>
      <c r="E207" s="14">
        <f t="shared" si="51"/>
        <v>14441.795</v>
      </c>
      <c r="F207" s="14">
        <f t="shared" si="48"/>
        <v>239046.75382229112</v>
      </c>
      <c r="G207" s="14">
        <f t="shared" si="49"/>
        <v>109163.15828347734</v>
      </c>
      <c r="H207" s="14">
        <f t="shared" si="50"/>
        <v>125728.19262870225</v>
      </c>
      <c r="I207" s="14">
        <f t="shared" si="52"/>
        <v>2672.6</v>
      </c>
      <c r="J207" s="14"/>
      <c r="K207" s="17">
        <f t="shared" si="54"/>
        <v>10.716238381629296</v>
      </c>
      <c r="L207" s="17">
        <f t="shared" si="53"/>
        <v>23.329046613330306</v>
      </c>
      <c r="N207" s="11">
        <v>40.5</v>
      </c>
      <c r="O207" s="14">
        <v>14441795</v>
      </c>
      <c r="P207" s="14">
        <v>16182.27</v>
      </c>
      <c r="Q207" s="14">
        <v>7389.8</v>
      </c>
      <c r="R207" s="14">
        <v>8511.17</v>
      </c>
      <c r="S207" s="11">
        <v>267.26</v>
      </c>
      <c r="T207" s="12">
        <v>676.95</v>
      </c>
    </row>
    <row r="208" spans="1:20">
      <c r="C208" s="2">
        <v>2011</v>
      </c>
      <c r="D208" s="14">
        <f t="shared" si="43"/>
        <v>4655</v>
      </c>
      <c r="E208" s="14">
        <f t="shared" si="51"/>
        <v>19534.600999999999</v>
      </c>
      <c r="F208" s="14">
        <f t="shared" si="48"/>
        <v>312244.99907103484</v>
      </c>
      <c r="G208" s="14">
        <f t="shared" si="49"/>
        <v>138283.89174459651</v>
      </c>
      <c r="H208" s="14">
        <f t="shared" si="50"/>
        <v>170732.48900724592</v>
      </c>
      <c r="I208" s="14">
        <f t="shared" si="52"/>
        <v>3013.8999999999996</v>
      </c>
      <c r="J208" s="14"/>
      <c r="K208" s="17">
        <f t="shared" si="54"/>
        <v>14.938271604938279</v>
      </c>
      <c r="L208" s="17">
        <f t="shared" si="53"/>
        <v>30.620890716282112</v>
      </c>
      <c r="N208" s="11">
        <v>46.55</v>
      </c>
      <c r="O208" s="14">
        <v>19534601</v>
      </c>
      <c r="P208" s="14">
        <v>20167.28</v>
      </c>
      <c r="Q208" s="14">
        <v>8931.48</v>
      </c>
      <c r="R208" s="14">
        <v>11027.27</v>
      </c>
      <c r="S208" s="11">
        <v>301.39</v>
      </c>
      <c r="T208" s="12">
        <v>645.88</v>
      </c>
    </row>
    <row r="209" spans="1:20">
      <c r="C209" s="2">
        <v>2012</v>
      </c>
      <c r="D209" s="14">
        <f t="shared" si="43"/>
        <v>5666</v>
      </c>
      <c r="E209" s="14">
        <f t="shared" si="51"/>
        <v>19398.498</v>
      </c>
      <c r="F209" s="14">
        <f t="shared" si="48"/>
        <v>358960.47524752474</v>
      </c>
      <c r="G209" s="14">
        <f t="shared" si="49"/>
        <v>158143.20792079211</v>
      </c>
      <c r="H209" s="14">
        <f t="shared" si="50"/>
        <v>198885.86138613863</v>
      </c>
      <c r="I209" s="14">
        <f t="shared" si="52"/>
        <v>3386.8</v>
      </c>
      <c r="J209" s="14"/>
      <c r="K209" s="17">
        <f t="shared" si="54"/>
        <v>21.71858216970999</v>
      </c>
      <c r="L209" s="17">
        <f t="shared" si="53"/>
        <v>14.961160728105781</v>
      </c>
      <c r="N209" s="11">
        <v>56.66</v>
      </c>
      <c r="O209" s="14">
        <v>19398498</v>
      </c>
      <c r="P209" s="14">
        <v>22659.38</v>
      </c>
      <c r="Q209" s="14">
        <v>9982.7900000000009</v>
      </c>
      <c r="R209" s="14">
        <v>12554.67</v>
      </c>
      <c r="S209" s="11">
        <v>338.68</v>
      </c>
      <c r="T209" s="12">
        <v>631.25</v>
      </c>
    </row>
    <row r="210" spans="1:20">
      <c r="C210" s="2">
        <v>2013</v>
      </c>
      <c r="D210" s="14">
        <f t="shared" si="43"/>
        <v>6888</v>
      </c>
      <c r="E210" s="14">
        <f t="shared" si="51"/>
        <v>22836.207999999999</v>
      </c>
      <c r="F210" s="14">
        <f t="shared" si="48"/>
        <v>410639.0880320351</v>
      </c>
      <c r="G210" s="14">
        <f t="shared" si="49"/>
        <v>180217.1736743525</v>
      </c>
      <c r="H210" s="14">
        <f t="shared" si="50"/>
        <v>230015.98527417163</v>
      </c>
      <c r="I210" s="14">
        <f t="shared" si="52"/>
        <v>4095.2999999999997</v>
      </c>
      <c r="J210" s="14"/>
      <c r="K210" s="17">
        <f t="shared" si="54"/>
        <v>21.567243205082942</v>
      </c>
      <c r="L210" s="17">
        <f t="shared" si="53"/>
        <v>14.396741799741285</v>
      </c>
      <c r="N210" s="11">
        <v>68.88</v>
      </c>
      <c r="O210" s="14">
        <v>22836208</v>
      </c>
      <c r="P210" s="14">
        <v>25431.7</v>
      </c>
      <c r="Q210" s="14">
        <v>11161.21</v>
      </c>
      <c r="R210" s="14">
        <v>14245.35</v>
      </c>
      <c r="S210" s="11">
        <v>409.53</v>
      </c>
      <c r="T210" s="12">
        <v>619.32000000000005</v>
      </c>
    </row>
    <row r="211" spans="1:20">
      <c r="C211" s="2">
        <v>2014</v>
      </c>
      <c r="D211" s="14">
        <f t="shared" si="43"/>
        <v>7928</v>
      </c>
      <c r="E211" s="14">
        <f t="shared" si="51"/>
        <v>26642.421999999999</v>
      </c>
      <c r="F211" s="14">
        <f t="shared" si="48"/>
        <v>467672.39695252985</v>
      </c>
      <c r="G211" s="14">
        <f t="shared" si="49"/>
        <v>204511.94894836232</v>
      </c>
      <c r="H211" s="14">
        <f t="shared" si="50"/>
        <v>262251.57908445661</v>
      </c>
      <c r="I211" s="14">
        <f t="shared" si="52"/>
        <v>4981.6000000000004</v>
      </c>
      <c r="J211" s="14"/>
      <c r="K211" s="17">
        <f t="shared" si="54"/>
        <v>15.098722415795596</v>
      </c>
      <c r="L211" s="17">
        <f t="shared" si="53"/>
        <v>13.888913788948765</v>
      </c>
      <c r="N211" s="11">
        <v>79.28</v>
      </c>
      <c r="O211" s="14">
        <v>26642422</v>
      </c>
      <c r="P211" s="14">
        <v>28728.18</v>
      </c>
      <c r="Q211" s="14">
        <v>12562.76</v>
      </c>
      <c r="R211" s="14">
        <v>16109.59</v>
      </c>
      <c r="S211" s="11">
        <v>498.16</v>
      </c>
      <c r="T211" s="12">
        <v>614.28</v>
      </c>
    </row>
    <row r="212" spans="1:20">
      <c r="C212" s="2">
        <v>2015</v>
      </c>
      <c r="D212" s="14">
        <f t="shared" si="43"/>
        <v>8948</v>
      </c>
      <c r="E212" s="14">
        <f t="shared" si="51"/>
        <v>29211.815999999999</v>
      </c>
      <c r="F212" s="14">
        <f t="shared" si="48"/>
        <v>501355.72538693721</v>
      </c>
      <c r="G212" s="14">
        <f t="shared" si="49"/>
        <v>221560.91452058312</v>
      </c>
      <c r="H212" s="14">
        <f t="shared" si="50"/>
        <v>279660.90809838806</v>
      </c>
      <c r="I212" s="14">
        <f t="shared" si="52"/>
        <v>5697.4</v>
      </c>
      <c r="J212" s="14"/>
      <c r="K212" s="17">
        <f t="shared" si="54"/>
        <v>12.865792129162458</v>
      </c>
      <c r="L212" s="17">
        <f t="shared" si="53"/>
        <v>7.2023340812706449</v>
      </c>
      <c r="N212" s="11">
        <v>89.48</v>
      </c>
      <c r="O212" s="14">
        <v>29211816</v>
      </c>
      <c r="P212" s="14">
        <v>31226.44</v>
      </c>
      <c r="Q212" s="14">
        <v>13799.7</v>
      </c>
      <c r="R212" s="14">
        <v>17418.400000000001</v>
      </c>
      <c r="S212" s="11">
        <v>569.74</v>
      </c>
      <c r="T212" s="12">
        <v>622.84</v>
      </c>
    </row>
    <row r="213" spans="1:20">
      <c r="A213" s="3" t="s">
        <v>44</v>
      </c>
      <c r="B213" s="1" t="s">
        <v>253</v>
      </c>
      <c r="C213" s="2">
        <v>2001</v>
      </c>
      <c r="D213" s="14"/>
      <c r="E213" s="14">
        <f t="shared" si="51"/>
        <v>1752.81</v>
      </c>
      <c r="F213" s="14">
        <f t="shared" si="48"/>
        <v>46295.759333091693</v>
      </c>
      <c r="G213" s="14">
        <f t="shared" si="49"/>
        <v>31876.162860939949</v>
      </c>
      <c r="H213" s="14">
        <f t="shared" si="50"/>
        <v>14378.639603721151</v>
      </c>
      <c r="I213" s="14">
        <f t="shared" si="52"/>
        <v>561.59999999999991</v>
      </c>
      <c r="J213" s="14"/>
      <c r="K213" s="14"/>
      <c r="L213" s="14"/>
      <c r="O213" s="14">
        <v>1752810</v>
      </c>
      <c r="P213" s="14">
        <v>3831.9</v>
      </c>
      <c r="Q213" s="14">
        <v>2638.39</v>
      </c>
      <c r="R213" s="14">
        <v>1190.1199999999999</v>
      </c>
      <c r="S213" s="11">
        <v>56.16</v>
      </c>
      <c r="T213" s="12">
        <v>827.7</v>
      </c>
    </row>
    <row r="214" spans="1:20">
      <c r="C214" s="2">
        <v>2002</v>
      </c>
      <c r="D214" s="14"/>
      <c r="E214" s="14">
        <f t="shared" si="51"/>
        <v>1795.28</v>
      </c>
      <c r="F214" s="14">
        <f t="shared" si="48"/>
        <v>50157.545004228581</v>
      </c>
      <c r="G214" s="14">
        <f t="shared" si="49"/>
        <v>33280.415609520351</v>
      </c>
      <c r="H214" s="14">
        <f t="shared" si="50"/>
        <v>16811.163465023557</v>
      </c>
      <c r="I214" s="14">
        <f t="shared" si="52"/>
        <v>817</v>
      </c>
      <c r="J214" s="14"/>
      <c r="K214" s="17"/>
      <c r="L214" s="17">
        <f t="shared" ref="L214:L227" si="55">+(F214/F213-1)*100</f>
        <v>8.3415537983768004</v>
      </c>
      <c r="O214" s="14">
        <v>1795280</v>
      </c>
      <c r="P214" s="14">
        <v>4151.54</v>
      </c>
      <c r="Q214" s="14">
        <v>2754.62</v>
      </c>
      <c r="R214" s="14">
        <v>1391.46</v>
      </c>
      <c r="S214" s="11">
        <v>81.7</v>
      </c>
      <c r="T214" s="12">
        <v>827.7</v>
      </c>
    </row>
    <row r="215" spans="1:20">
      <c r="C215" s="2">
        <v>2003</v>
      </c>
      <c r="D215" s="14">
        <f t="shared" ref="D215:D242" si="56">+N215*100</f>
        <v>1489</v>
      </c>
      <c r="E215" s="14">
        <f t="shared" si="51"/>
        <v>2145.85</v>
      </c>
      <c r="F215" s="14">
        <f t="shared" si="48"/>
        <v>56300.471185212024</v>
      </c>
      <c r="G215" s="14">
        <f t="shared" si="49"/>
        <v>36806.814063066326</v>
      </c>
      <c r="H215" s="14">
        <f t="shared" si="50"/>
        <v>19319.318593693366</v>
      </c>
      <c r="I215" s="14">
        <f t="shared" si="52"/>
        <v>1091.3</v>
      </c>
      <c r="J215" s="14"/>
      <c r="K215" s="17"/>
      <c r="L215" s="17">
        <f t="shared" si="55"/>
        <v>12.247262461640741</v>
      </c>
      <c r="N215" s="11">
        <v>14.89</v>
      </c>
      <c r="O215" s="14">
        <v>2145850</v>
      </c>
      <c r="P215" s="14">
        <v>4659.99</v>
      </c>
      <c r="Q215" s="14">
        <v>3046.5</v>
      </c>
      <c r="R215" s="14">
        <v>1599.06</v>
      </c>
      <c r="S215" s="11">
        <v>109.13</v>
      </c>
      <c r="T215" s="12">
        <v>827.7</v>
      </c>
    </row>
    <row r="216" spans="1:20">
      <c r="C216" s="2">
        <v>2004</v>
      </c>
      <c r="D216" s="14">
        <f t="shared" si="56"/>
        <v>1418</v>
      </c>
      <c r="E216" s="14">
        <f t="shared" si="51"/>
        <v>3106.4340000000002</v>
      </c>
      <c r="F216" s="14">
        <f t="shared" si="48"/>
        <v>68165.716218828529</v>
      </c>
      <c r="G216" s="14">
        <f t="shared" si="49"/>
        <v>42915.740382756623</v>
      </c>
      <c r="H216" s="14">
        <f t="shared" si="50"/>
        <v>26260.75294799923</v>
      </c>
      <c r="I216" s="14">
        <f t="shared" si="52"/>
        <v>1739.6000000000001</v>
      </c>
      <c r="J216" s="14"/>
      <c r="K216" s="17">
        <f t="shared" ref="K216:K227" si="57">+(D216/D215-1)*100</f>
        <v>-4.768300873069176</v>
      </c>
      <c r="L216" s="17">
        <f t="shared" si="55"/>
        <v>21.074859204256626</v>
      </c>
      <c r="N216" s="11">
        <v>14.18</v>
      </c>
      <c r="O216" s="14">
        <v>3106434</v>
      </c>
      <c r="P216" s="14">
        <v>5641.94</v>
      </c>
      <c r="Q216" s="14">
        <v>3552.05</v>
      </c>
      <c r="R216" s="14">
        <v>2173.5500000000002</v>
      </c>
      <c r="S216" s="11">
        <v>173.96</v>
      </c>
      <c r="T216" s="12">
        <v>827.68</v>
      </c>
    </row>
    <row r="217" spans="1:20">
      <c r="C217" s="2">
        <v>2005</v>
      </c>
      <c r="D217" s="14">
        <f t="shared" si="56"/>
        <v>2072</v>
      </c>
      <c r="E217" s="14">
        <f t="shared" si="51"/>
        <v>3747.136</v>
      </c>
      <c r="F217" s="14">
        <f t="shared" si="48"/>
        <v>80521.747622593612</v>
      </c>
      <c r="G217" s="14">
        <f t="shared" si="49"/>
        <v>49147.551790226695</v>
      </c>
      <c r="H217" s="14">
        <f t="shared" si="50"/>
        <v>31448.539375221266</v>
      </c>
      <c r="I217" s="14">
        <f t="shared" si="52"/>
        <v>2004.3000000000002</v>
      </c>
      <c r="J217" s="14"/>
      <c r="K217" s="17">
        <f t="shared" si="57"/>
        <v>46.121297602256696</v>
      </c>
      <c r="L217" s="17">
        <f t="shared" si="55"/>
        <v>18.126460175521686</v>
      </c>
      <c r="N217" s="11">
        <v>20.72</v>
      </c>
      <c r="O217" s="14">
        <v>3747136</v>
      </c>
      <c r="P217" s="14">
        <v>6596.1</v>
      </c>
      <c r="Q217" s="14">
        <v>4026.02</v>
      </c>
      <c r="R217" s="14">
        <v>2576.17</v>
      </c>
      <c r="S217" s="11">
        <v>200.43</v>
      </c>
      <c r="T217" s="12">
        <v>819.17</v>
      </c>
    </row>
    <row r="218" spans="1:20">
      <c r="C218" s="2">
        <v>2006</v>
      </c>
      <c r="D218" s="14">
        <f t="shared" si="56"/>
        <v>2593</v>
      </c>
      <c r="E218" s="14">
        <f t="shared" si="51"/>
        <v>5091.8220000000001</v>
      </c>
      <c r="F218" s="14">
        <f t="shared" si="48"/>
        <v>96448.355452971737</v>
      </c>
      <c r="G218" s="14">
        <f t="shared" si="49"/>
        <v>57811.410221029124</v>
      </c>
      <c r="H218" s="14">
        <f t="shared" si="50"/>
        <v>40774.730926515971</v>
      </c>
      <c r="I218" s="14">
        <f t="shared" si="52"/>
        <v>2136.3999999999996</v>
      </c>
      <c r="J218" s="14"/>
      <c r="K218" s="17">
        <f t="shared" si="57"/>
        <v>25.144787644787648</v>
      </c>
      <c r="L218" s="17">
        <f t="shared" si="55"/>
        <v>19.779262498159291</v>
      </c>
      <c r="N218" s="11">
        <v>25.93</v>
      </c>
      <c r="O218" s="14">
        <v>5091822</v>
      </c>
      <c r="P218" s="14">
        <v>7688.67</v>
      </c>
      <c r="Q218" s="14">
        <v>4608.6099999999997</v>
      </c>
      <c r="R218" s="14">
        <v>3250.48</v>
      </c>
      <c r="S218" s="11">
        <v>213.64</v>
      </c>
      <c r="T218" s="12">
        <v>797.18</v>
      </c>
    </row>
    <row r="219" spans="1:20">
      <c r="C219" s="2">
        <v>2007</v>
      </c>
      <c r="D219" s="14">
        <f t="shared" si="56"/>
        <v>3270.0000000000005</v>
      </c>
      <c r="E219" s="14">
        <f t="shared" si="51"/>
        <v>6515.3969999999999</v>
      </c>
      <c r="F219" s="14">
        <f t="shared" si="48"/>
        <v>124139.92635455023</v>
      </c>
      <c r="G219" s="14">
        <f t="shared" si="49"/>
        <v>69375.197264597577</v>
      </c>
      <c r="H219" s="14">
        <f t="shared" si="50"/>
        <v>56341.66228300894</v>
      </c>
      <c r="I219" s="14">
        <f t="shared" si="52"/>
        <v>2245.1</v>
      </c>
      <c r="J219" s="14"/>
      <c r="K219" s="17">
        <f t="shared" si="57"/>
        <v>26.108754338603958</v>
      </c>
      <c r="L219" s="17">
        <f t="shared" si="55"/>
        <v>28.711294009653621</v>
      </c>
      <c r="N219" s="11">
        <v>32.700000000000003</v>
      </c>
      <c r="O219" s="14">
        <v>6515397</v>
      </c>
      <c r="P219" s="14">
        <v>9439.6</v>
      </c>
      <c r="Q219" s="14">
        <v>5275.29</v>
      </c>
      <c r="R219" s="14">
        <v>4284.22</v>
      </c>
      <c r="S219" s="11">
        <v>224.51</v>
      </c>
      <c r="T219" s="12">
        <v>760.4</v>
      </c>
    </row>
    <row r="220" spans="1:20">
      <c r="C220" s="2">
        <v>2008</v>
      </c>
      <c r="D220" s="14">
        <f t="shared" si="56"/>
        <v>4004.9999999999995</v>
      </c>
      <c r="E220" s="14">
        <f t="shared" si="51"/>
        <v>8412.884</v>
      </c>
      <c r="F220" s="14">
        <f t="shared" si="48"/>
        <v>166376.29407783906</v>
      </c>
      <c r="G220" s="14">
        <f t="shared" si="49"/>
        <v>86232.163683748251</v>
      </c>
      <c r="H220" s="14">
        <f t="shared" si="50"/>
        <v>81429.497055477957</v>
      </c>
      <c r="I220" s="14">
        <f t="shared" si="52"/>
        <v>2368.8000000000002</v>
      </c>
      <c r="J220" s="14"/>
      <c r="K220" s="17">
        <f t="shared" si="57"/>
        <v>22.477064220183451</v>
      </c>
      <c r="L220" s="17">
        <f t="shared" si="55"/>
        <v>34.023193797182948</v>
      </c>
      <c r="N220" s="11">
        <v>40.049999999999997</v>
      </c>
      <c r="O220" s="14">
        <v>8412884</v>
      </c>
      <c r="P220" s="14">
        <v>11555</v>
      </c>
      <c r="Q220" s="14">
        <v>5988.91</v>
      </c>
      <c r="R220" s="14">
        <v>5655.36</v>
      </c>
      <c r="S220" s="11">
        <v>236.88</v>
      </c>
      <c r="T220" s="12">
        <v>694.51</v>
      </c>
    </row>
    <row r="221" spans="1:20">
      <c r="C221" s="2">
        <v>2009</v>
      </c>
      <c r="D221" s="14">
        <f t="shared" si="56"/>
        <v>4597</v>
      </c>
      <c r="E221" s="14">
        <f t="shared" si="51"/>
        <v>5492.03</v>
      </c>
      <c r="F221" s="14">
        <f t="shared" si="48"/>
        <v>191182.6965305226</v>
      </c>
      <c r="G221" s="14">
        <f t="shared" si="49"/>
        <v>97273.312838530226</v>
      </c>
      <c r="H221" s="14">
        <f t="shared" si="50"/>
        <v>99156.053286488066</v>
      </c>
      <c r="I221" s="14">
        <f t="shared" si="52"/>
        <v>2632.4</v>
      </c>
      <c r="J221" s="14"/>
      <c r="K221" s="17">
        <f t="shared" si="57"/>
        <v>14.781523096129856</v>
      </c>
      <c r="L221" s="17">
        <f t="shared" si="55"/>
        <v>14.909817886121379</v>
      </c>
      <c r="N221" s="11">
        <v>45.97</v>
      </c>
      <c r="O221" s="14">
        <v>5492030</v>
      </c>
      <c r="P221" s="14">
        <v>13059.69</v>
      </c>
      <c r="Q221" s="14">
        <v>6644.74</v>
      </c>
      <c r="R221" s="14">
        <v>6773.35</v>
      </c>
      <c r="S221" s="11">
        <v>263.24</v>
      </c>
      <c r="T221" s="12">
        <v>683.1</v>
      </c>
    </row>
    <row r="222" spans="1:20">
      <c r="C222" s="2">
        <v>2010</v>
      </c>
      <c r="D222" s="14">
        <f t="shared" si="56"/>
        <v>5184</v>
      </c>
      <c r="E222" s="14">
        <f t="shared" si="51"/>
        <v>7955.9889999999996</v>
      </c>
      <c r="F222" s="14">
        <f t="shared" si="48"/>
        <v>236914.98633577072</v>
      </c>
      <c r="G222" s="14">
        <f t="shared" si="49"/>
        <v>112320.40771105693</v>
      </c>
      <c r="H222" s="14">
        <f t="shared" si="50"/>
        <v>129710.61378240636</v>
      </c>
      <c r="I222" s="14">
        <f t="shared" si="52"/>
        <v>2961.2</v>
      </c>
      <c r="J222" s="14"/>
      <c r="K222" s="17">
        <f t="shared" si="57"/>
        <v>12.769197302588653</v>
      </c>
      <c r="L222" s="17">
        <f t="shared" si="55"/>
        <v>23.920726423035312</v>
      </c>
      <c r="N222" s="11">
        <v>51.84</v>
      </c>
      <c r="O222" s="14">
        <v>7955989</v>
      </c>
      <c r="P222" s="14">
        <v>16037.96</v>
      </c>
      <c r="Q222" s="14">
        <v>7603.53</v>
      </c>
      <c r="R222" s="14">
        <v>8780.76</v>
      </c>
      <c r="S222" s="11">
        <v>296.12</v>
      </c>
      <c r="T222" s="12">
        <v>676.95</v>
      </c>
    </row>
    <row r="223" spans="1:20">
      <c r="C223" s="2">
        <v>2011</v>
      </c>
      <c r="D223" s="14">
        <f t="shared" si="56"/>
        <v>6150</v>
      </c>
      <c r="E223" s="14">
        <f t="shared" si="51"/>
        <v>9903.7960000000003</v>
      </c>
      <c r="F223" s="14">
        <f t="shared" si="48"/>
        <v>304538.92363906611</v>
      </c>
      <c r="G223" s="14">
        <f t="shared" si="49"/>
        <v>140718.55453025328</v>
      </c>
      <c r="H223" s="14">
        <f t="shared" si="50"/>
        <v>168969.93249520034</v>
      </c>
      <c r="I223" s="14">
        <f t="shared" si="52"/>
        <v>3557.7999999999997</v>
      </c>
      <c r="J223" s="14"/>
      <c r="K223" s="17">
        <f t="shared" si="57"/>
        <v>18.634259259259256</v>
      </c>
      <c r="L223" s="17">
        <f t="shared" si="55"/>
        <v>28.543545661334612</v>
      </c>
      <c r="N223" s="11">
        <v>61.5</v>
      </c>
      <c r="O223" s="14">
        <v>9903796</v>
      </c>
      <c r="P223" s="14">
        <v>19669.560000000001</v>
      </c>
      <c r="Q223" s="14">
        <v>9088.73</v>
      </c>
      <c r="R223" s="14">
        <v>10913.43</v>
      </c>
      <c r="S223" s="11">
        <v>355.78</v>
      </c>
      <c r="T223" s="12">
        <v>645.88</v>
      </c>
    </row>
    <row r="224" spans="1:20">
      <c r="C224" s="2">
        <v>2012</v>
      </c>
      <c r="D224" s="14">
        <f t="shared" si="56"/>
        <v>7280</v>
      </c>
      <c r="E224" s="14">
        <f t="shared" si="51"/>
        <v>12602.2</v>
      </c>
      <c r="F224" s="14">
        <f t="shared" si="48"/>
        <v>350958.09900990099</v>
      </c>
      <c r="G224" s="14">
        <f t="shared" si="49"/>
        <v>161046.97029702971</v>
      </c>
      <c r="H224" s="14">
        <f t="shared" si="50"/>
        <v>197843.00990099009</v>
      </c>
      <c r="I224" s="14">
        <f t="shared" si="52"/>
        <v>3984</v>
      </c>
      <c r="J224" s="14"/>
      <c r="K224" s="17">
        <f t="shared" si="57"/>
        <v>18.373983739837406</v>
      </c>
      <c r="L224" s="17">
        <f t="shared" si="55"/>
        <v>15.242444156612978</v>
      </c>
      <c r="N224" s="11">
        <v>72.8</v>
      </c>
      <c r="O224" s="14">
        <v>12602200</v>
      </c>
      <c r="P224" s="14">
        <v>22154.23</v>
      </c>
      <c r="Q224" s="14">
        <v>10166.09</v>
      </c>
      <c r="R224" s="14">
        <v>12488.84</v>
      </c>
      <c r="S224" s="11">
        <v>398.4</v>
      </c>
      <c r="T224" s="12">
        <v>631.25</v>
      </c>
    </row>
    <row r="225" spans="1:20">
      <c r="C225" s="2">
        <v>2013</v>
      </c>
      <c r="D225" s="14">
        <f t="shared" si="56"/>
        <v>8704</v>
      </c>
      <c r="E225" s="14">
        <f t="shared" si="51"/>
        <v>14821.196</v>
      </c>
      <c r="F225" s="14">
        <f t="shared" si="48"/>
        <v>395622.61835561576</v>
      </c>
      <c r="G225" s="14">
        <f t="shared" si="49"/>
        <v>182151.71478395656</v>
      </c>
      <c r="H225" s="14">
        <f t="shared" si="50"/>
        <v>226080.70141445452</v>
      </c>
      <c r="I225" s="14">
        <f t="shared" si="52"/>
        <v>4647.5</v>
      </c>
      <c r="J225" s="14"/>
      <c r="K225" s="17">
        <f t="shared" si="57"/>
        <v>19.560439560439558</v>
      </c>
      <c r="L225" s="17">
        <f t="shared" si="55"/>
        <v>12.726453520155045</v>
      </c>
      <c r="N225" s="11">
        <v>87.04</v>
      </c>
      <c r="O225" s="14">
        <v>14821196</v>
      </c>
      <c r="P225" s="14">
        <v>24501.7</v>
      </c>
      <c r="Q225" s="14">
        <v>11281.02</v>
      </c>
      <c r="R225" s="14">
        <v>14001.63</v>
      </c>
      <c r="S225" s="11">
        <v>464.75</v>
      </c>
      <c r="T225" s="12">
        <v>619.32000000000005</v>
      </c>
    </row>
    <row r="226" spans="1:20">
      <c r="C226" s="2">
        <v>2014</v>
      </c>
      <c r="D226" s="14">
        <f t="shared" si="56"/>
        <v>10265</v>
      </c>
      <c r="E226" s="14">
        <f t="shared" si="51"/>
        <v>19943.002</v>
      </c>
      <c r="F226" s="14">
        <f t="shared" si="48"/>
        <v>440146.51299081859</v>
      </c>
      <c r="G226" s="14">
        <f t="shared" si="49"/>
        <v>202889.72455557727</v>
      </c>
      <c r="H226" s="14">
        <f t="shared" si="50"/>
        <v>254805.3005144234</v>
      </c>
      <c r="I226" s="14">
        <f t="shared" si="52"/>
        <v>5826.2</v>
      </c>
      <c r="J226" s="14"/>
      <c r="K226" s="17">
        <f t="shared" si="57"/>
        <v>17.934283088235304</v>
      </c>
      <c r="L226" s="17">
        <f t="shared" si="55"/>
        <v>11.25413274404381</v>
      </c>
      <c r="N226" s="11">
        <v>102.65</v>
      </c>
      <c r="O226" s="14">
        <v>19943002</v>
      </c>
      <c r="P226" s="14">
        <v>27037.32</v>
      </c>
      <c r="Q226" s="14">
        <v>12463.11</v>
      </c>
      <c r="R226" s="14">
        <v>15652.18</v>
      </c>
      <c r="S226" s="11">
        <v>582.62</v>
      </c>
      <c r="T226" s="12">
        <v>614.28</v>
      </c>
    </row>
    <row r="227" spans="1:20">
      <c r="C227" s="2">
        <v>2015</v>
      </c>
      <c r="D227" s="14">
        <f t="shared" si="56"/>
        <v>11564</v>
      </c>
      <c r="E227" s="14">
        <f t="shared" si="51"/>
        <v>19137.092000000001</v>
      </c>
      <c r="F227" s="14">
        <f t="shared" si="48"/>
        <v>464039.07905722171</v>
      </c>
      <c r="G227" s="14">
        <f t="shared" si="49"/>
        <v>236910.92415387576</v>
      </c>
      <c r="H227" s="14">
        <f t="shared" si="50"/>
        <v>249744.07552501443</v>
      </c>
      <c r="I227" s="14">
        <f t="shared" si="52"/>
        <v>6806.4</v>
      </c>
      <c r="J227" s="14"/>
      <c r="K227" s="17">
        <f t="shared" si="57"/>
        <v>12.654651729176813</v>
      </c>
      <c r="L227" s="17">
        <f t="shared" si="55"/>
        <v>5.4283211069995563</v>
      </c>
      <c r="N227" s="11">
        <v>115.64</v>
      </c>
      <c r="O227" s="14">
        <v>19137092</v>
      </c>
      <c r="P227" s="14">
        <v>28902.21</v>
      </c>
      <c r="Q227" s="14">
        <v>14755.76</v>
      </c>
      <c r="R227" s="14">
        <v>15555.06</v>
      </c>
      <c r="S227" s="11">
        <v>680.64</v>
      </c>
      <c r="T227" s="12">
        <v>622.84</v>
      </c>
    </row>
    <row r="228" spans="1:20">
      <c r="A228" s="16" t="s">
        <v>45</v>
      </c>
      <c r="B228" s="1" t="s">
        <v>254</v>
      </c>
      <c r="C228" s="2">
        <v>2001</v>
      </c>
      <c r="D228" s="14">
        <f t="shared" si="56"/>
        <v>12972</v>
      </c>
      <c r="E228" s="14">
        <f t="shared" si="51"/>
        <v>95426.09</v>
      </c>
      <c r="F228" s="14">
        <f t="shared" si="48"/>
        <v>145454.27087108855</v>
      </c>
      <c r="G228" s="14">
        <f t="shared" si="49"/>
        <v>75581.974145221684</v>
      </c>
      <c r="H228" s="14">
        <f t="shared" si="50"/>
        <v>53068.865530989482</v>
      </c>
      <c r="I228" s="14">
        <f t="shared" si="52"/>
        <v>2453.3000000000002</v>
      </c>
      <c r="J228" s="14"/>
      <c r="K228" s="17"/>
      <c r="L228" s="17"/>
      <c r="N228" s="11">
        <v>129.72</v>
      </c>
      <c r="O228" s="14">
        <v>95426090</v>
      </c>
      <c r="P228" s="14">
        <v>12039.25</v>
      </c>
      <c r="Q228" s="14">
        <v>6255.92</v>
      </c>
      <c r="R228" s="14">
        <v>4392.51</v>
      </c>
      <c r="S228" s="11">
        <v>245.33</v>
      </c>
      <c r="T228" s="12">
        <v>827.7</v>
      </c>
    </row>
    <row r="229" spans="1:20">
      <c r="C229" s="2">
        <v>2002</v>
      </c>
      <c r="D229" s="14">
        <f t="shared" si="56"/>
        <v>13110</v>
      </c>
      <c r="E229" s="14">
        <f t="shared" si="51"/>
        <v>118462.74</v>
      </c>
      <c r="F229" s="14">
        <f t="shared" si="48"/>
        <v>163131.81104264827</v>
      </c>
      <c r="G229" s="14">
        <f t="shared" si="49"/>
        <v>88034.674398936797</v>
      </c>
      <c r="H229" s="14">
        <f t="shared" si="50"/>
        <v>57543.79606137488</v>
      </c>
      <c r="I229" s="14">
        <f t="shared" si="52"/>
        <v>2814</v>
      </c>
      <c r="J229" s="14"/>
      <c r="K229" s="17">
        <f>+(D229/D228-1)*100</f>
        <v>1.0638297872340496</v>
      </c>
      <c r="L229" s="17">
        <f t="shared" ref="L229:L242" si="58">+(F229/F228-1)*100</f>
        <v>12.153331810536351</v>
      </c>
      <c r="N229" s="11">
        <v>131.1</v>
      </c>
      <c r="O229" s="14">
        <v>118462740</v>
      </c>
      <c r="P229" s="14">
        <v>13502.42</v>
      </c>
      <c r="Q229" s="14">
        <v>7286.63</v>
      </c>
      <c r="R229" s="14">
        <v>4762.8999999999996</v>
      </c>
      <c r="S229" s="11">
        <v>281.39999999999998</v>
      </c>
      <c r="T229" s="12">
        <v>827.7</v>
      </c>
    </row>
    <row r="230" spans="1:20">
      <c r="C230" s="2">
        <v>2003</v>
      </c>
      <c r="D230" s="14">
        <f t="shared" si="56"/>
        <v>15577.000000000002</v>
      </c>
      <c r="E230" s="14">
        <f t="shared" si="51"/>
        <v>152848.23000000001</v>
      </c>
      <c r="F230" s="14">
        <f t="shared" si="48"/>
        <v>191429.74507671859</v>
      </c>
      <c r="G230" s="14">
        <f t="shared" si="49"/>
        <v>104427.20792557689</v>
      </c>
      <c r="H230" s="14">
        <f t="shared" si="50"/>
        <v>71426.48302525068</v>
      </c>
      <c r="I230" s="14">
        <f t="shared" si="52"/>
        <v>3594</v>
      </c>
      <c r="J230" s="14"/>
      <c r="K230" s="17">
        <f t="shared" ref="K230:K242" si="59">+(D230/D229-1)*100</f>
        <v>18.817696414950436</v>
      </c>
      <c r="L230" s="17">
        <f t="shared" si="58"/>
        <v>17.346668226880823</v>
      </c>
      <c r="N230" s="11">
        <v>155.77000000000001</v>
      </c>
      <c r="O230" s="14">
        <v>152848230</v>
      </c>
      <c r="P230" s="14">
        <v>15844.64</v>
      </c>
      <c r="Q230" s="14">
        <v>8643.44</v>
      </c>
      <c r="R230" s="14">
        <v>5911.97</v>
      </c>
      <c r="S230" s="11">
        <v>359.4</v>
      </c>
      <c r="T230" s="12">
        <v>827.7</v>
      </c>
    </row>
    <row r="231" spans="1:20">
      <c r="C231" s="2">
        <v>2004</v>
      </c>
      <c r="D231" s="14">
        <f t="shared" si="56"/>
        <v>10011</v>
      </c>
      <c r="E231" s="14">
        <f t="shared" si="51"/>
        <v>191571.04399999999</v>
      </c>
      <c r="F231" s="14">
        <f t="shared" si="48"/>
        <v>227921.66054513823</v>
      </c>
      <c r="G231" s="14">
        <f t="shared" si="49"/>
        <v>122777.40189445198</v>
      </c>
      <c r="H231" s="14">
        <f t="shared" si="50"/>
        <v>87167.745988787938</v>
      </c>
      <c r="I231" s="14">
        <f t="shared" si="52"/>
        <v>4344.7000000000007</v>
      </c>
      <c r="J231" s="14"/>
      <c r="K231" s="17">
        <f t="shared" si="59"/>
        <v>-35.732169223855692</v>
      </c>
      <c r="L231" s="17">
        <f t="shared" si="58"/>
        <v>19.062824042206671</v>
      </c>
      <c r="N231" s="11">
        <v>100.11</v>
      </c>
      <c r="O231" s="14">
        <v>191571044</v>
      </c>
      <c r="P231" s="14">
        <v>18864.62</v>
      </c>
      <c r="Q231" s="14">
        <v>10162.040000000001</v>
      </c>
      <c r="R231" s="14">
        <v>7214.7</v>
      </c>
      <c r="S231" s="11">
        <v>434.47</v>
      </c>
      <c r="T231" s="12">
        <v>827.68</v>
      </c>
    </row>
    <row r="232" spans="1:20">
      <c r="C232" s="2">
        <v>2005</v>
      </c>
      <c r="D232" s="14">
        <f t="shared" si="56"/>
        <v>12364</v>
      </c>
      <c r="E232" s="14">
        <f t="shared" si="51"/>
        <v>238158.83</v>
      </c>
      <c r="F232" s="14">
        <f t="shared" si="48"/>
        <v>275368.60480730498</v>
      </c>
      <c r="G232" s="14">
        <f t="shared" si="49"/>
        <v>139787.34572799297</v>
      </c>
      <c r="H232" s="14">
        <f t="shared" si="50"/>
        <v>100586.32518280699</v>
      </c>
      <c r="I232" s="14">
        <f t="shared" si="52"/>
        <v>5261.3</v>
      </c>
      <c r="J232" s="14"/>
      <c r="K232" s="17">
        <f t="shared" si="59"/>
        <v>23.504145440015979</v>
      </c>
      <c r="L232" s="17">
        <f t="shared" si="58"/>
        <v>20.817215945463087</v>
      </c>
      <c r="N232" s="11">
        <v>123.64</v>
      </c>
      <c r="O232" s="14">
        <v>238158830</v>
      </c>
      <c r="P232" s="14">
        <v>22557.37</v>
      </c>
      <c r="Q232" s="14">
        <v>11450.96</v>
      </c>
      <c r="R232" s="14">
        <v>8239.73</v>
      </c>
      <c r="S232" s="11">
        <v>526.13</v>
      </c>
      <c r="T232" s="12">
        <v>819.17</v>
      </c>
    </row>
    <row r="233" spans="1:20">
      <c r="C233" s="2">
        <v>2006</v>
      </c>
      <c r="D233" s="14">
        <f t="shared" si="56"/>
        <v>14510</v>
      </c>
      <c r="E233" s="14">
        <f t="shared" si="51"/>
        <v>301946.429</v>
      </c>
      <c r="F233" s="14">
        <f t="shared" si="48"/>
        <v>333522.66740259418</v>
      </c>
      <c r="G233" s="14">
        <f t="shared" si="49"/>
        <v>158503.60019067215</v>
      </c>
      <c r="H233" s="14">
        <f t="shared" si="50"/>
        <v>116760.3301638275</v>
      </c>
      <c r="I233" s="14">
        <f t="shared" si="52"/>
        <v>6525.5999999999995</v>
      </c>
      <c r="J233" s="14"/>
      <c r="K233" s="17">
        <f t="shared" si="59"/>
        <v>17.356842445810415</v>
      </c>
      <c r="L233" s="17">
        <f t="shared" si="58"/>
        <v>21.118624846860712</v>
      </c>
      <c r="N233" s="11">
        <v>145.1</v>
      </c>
      <c r="O233" s="14">
        <v>301946429</v>
      </c>
      <c r="P233" s="14">
        <v>26587.759999999998</v>
      </c>
      <c r="Q233" s="14">
        <v>12635.59</v>
      </c>
      <c r="R233" s="14">
        <v>9307.9</v>
      </c>
      <c r="S233" s="11">
        <v>652.55999999999995</v>
      </c>
      <c r="T233" s="12">
        <v>797.18</v>
      </c>
    </row>
    <row r="234" spans="1:20">
      <c r="C234" s="2">
        <v>2007</v>
      </c>
      <c r="D234" s="14">
        <f t="shared" si="56"/>
        <v>17126</v>
      </c>
      <c r="E234" s="14">
        <f t="shared" si="51"/>
        <v>369316.08799999999</v>
      </c>
      <c r="F234" s="14">
        <f t="shared" si="48"/>
        <v>417898.60599684378</v>
      </c>
      <c r="G234" s="14">
        <f t="shared" si="49"/>
        <v>195197.92214623882</v>
      </c>
      <c r="H234" s="14">
        <f t="shared" si="50"/>
        <v>140734.87638085219</v>
      </c>
      <c r="I234" s="14">
        <f t="shared" si="52"/>
        <v>7502.6</v>
      </c>
      <c r="J234" s="14"/>
      <c r="K234" s="17">
        <f t="shared" si="59"/>
        <v>18.0289455547898</v>
      </c>
      <c r="L234" s="17">
        <f t="shared" si="58"/>
        <v>25.298412024391624</v>
      </c>
      <c r="N234" s="11">
        <v>171.26</v>
      </c>
      <c r="O234" s="14">
        <v>369316088</v>
      </c>
      <c r="P234" s="14">
        <v>31777.01</v>
      </c>
      <c r="Q234" s="14">
        <v>14842.85</v>
      </c>
      <c r="R234" s="14">
        <v>10701.48</v>
      </c>
      <c r="S234" s="11">
        <v>750.26</v>
      </c>
      <c r="T234" s="12">
        <v>760.4</v>
      </c>
    </row>
    <row r="235" spans="1:20">
      <c r="C235" s="2">
        <v>2008</v>
      </c>
      <c r="D235" s="14">
        <f t="shared" si="56"/>
        <v>19167</v>
      </c>
      <c r="E235" s="14">
        <f t="shared" si="51"/>
        <v>405664.46799999999</v>
      </c>
      <c r="F235" s="14">
        <f t="shared" si="48"/>
        <v>529822.60874573444</v>
      </c>
      <c r="G235" s="14">
        <f t="shared" si="49"/>
        <v>247687.2903197938</v>
      </c>
      <c r="H235" s="14">
        <f t="shared" si="50"/>
        <v>176497.67461951592</v>
      </c>
      <c r="I235" s="14">
        <f t="shared" si="52"/>
        <v>8023.3</v>
      </c>
      <c r="J235" s="14"/>
      <c r="K235" s="17">
        <f t="shared" si="59"/>
        <v>11.917552259722065</v>
      </c>
      <c r="L235" s="17">
        <f t="shared" si="58"/>
        <v>26.782573845134095</v>
      </c>
      <c r="N235" s="11">
        <v>191.67</v>
      </c>
      <c r="O235" s="14">
        <v>405664468</v>
      </c>
      <c r="P235" s="14">
        <v>36796.71</v>
      </c>
      <c r="Q235" s="14">
        <v>17202.13</v>
      </c>
      <c r="R235" s="14">
        <v>12257.94</v>
      </c>
      <c r="S235" s="11">
        <v>802.33</v>
      </c>
      <c r="T235" s="12">
        <v>694.51</v>
      </c>
    </row>
    <row r="236" spans="1:20">
      <c r="C236" s="2">
        <v>2009</v>
      </c>
      <c r="D236" s="14">
        <f t="shared" si="56"/>
        <v>19534</v>
      </c>
      <c r="E236" s="14">
        <f t="shared" si="51"/>
        <v>358954.89</v>
      </c>
      <c r="F236" s="14">
        <f t="shared" si="48"/>
        <v>577990.92373005417</v>
      </c>
      <c r="G236" s="14">
        <f t="shared" si="49"/>
        <v>280770.01903088862</v>
      </c>
      <c r="H236" s="14">
        <f t="shared" si="50"/>
        <v>218875.86004977307</v>
      </c>
      <c r="I236" s="14">
        <f t="shared" si="52"/>
        <v>8571.6</v>
      </c>
      <c r="J236" s="14"/>
      <c r="K236" s="17">
        <f t="shared" si="59"/>
        <v>1.914749308707675</v>
      </c>
      <c r="L236" s="17">
        <f t="shared" si="58"/>
        <v>9.0914042151485575</v>
      </c>
      <c r="N236" s="11">
        <v>195.34</v>
      </c>
      <c r="O236" s="14">
        <v>358954890</v>
      </c>
      <c r="P236" s="14">
        <v>39482.559999999998</v>
      </c>
      <c r="Q236" s="14">
        <v>19179.400000000001</v>
      </c>
      <c r="R236" s="14">
        <v>14951.41</v>
      </c>
      <c r="S236" s="11">
        <v>857.16</v>
      </c>
      <c r="T236" s="12">
        <v>683.1</v>
      </c>
    </row>
    <row r="237" spans="1:20">
      <c r="C237" s="2">
        <v>2010</v>
      </c>
      <c r="D237" s="14">
        <f t="shared" si="56"/>
        <v>20260</v>
      </c>
      <c r="E237" s="14">
        <f t="shared" si="51"/>
        <v>453191.16</v>
      </c>
      <c r="F237" s="14">
        <f t="shared" si="48"/>
        <v>679711.35238939349</v>
      </c>
      <c r="G237" s="14">
        <f t="shared" si="49"/>
        <v>332091.14410222316</v>
      </c>
      <c r="H237" s="14">
        <f t="shared" si="50"/>
        <v>261564.51732033383</v>
      </c>
      <c r="I237" s="14">
        <f t="shared" si="52"/>
        <v>8518.7000000000007</v>
      </c>
      <c r="J237" s="14"/>
      <c r="K237" s="17">
        <f t="shared" si="59"/>
        <v>3.7165967031841829</v>
      </c>
      <c r="L237" s="17">
        <f t="shared" si="58"/>
        <v>17.59896643409007</v>
      </c>
      <c r="N237" s="11">
        <v>202.6</v>
      </c>
      <c r="O237" s="14">
        <v>453191160</v>
      </c>
      <c r="P237" s="14">
        <v>46013.06</v>
      </c>
      <c r="Q237" s="14">
        <v>22480.91</v>
      </c>
      <c r="R237" s="14">
        <v>17706.61</v>
      </c>
      <c r="S237" s="11">
        <v>851.87</v>
      </c>
      <c r="T237" s="12">
        <v>676.95</v>
      </c>
    </row>
    <row r="238" spans="1:20">
      <c r="C238" s="2">
        <v>2011</v>
      </c>
      <c r="D238" s="14">
        <f t="shared" si="56"/>
        <v>21798</v>
      </c>
      <c r="E238" s="14">
        <f t="shared" si="51"/>
        <v>531926.56900000002</v>
      </c>
      <c r="F238" s="14">
        <f t="shared" si="48"/>
        <v>823841.58047934598</v>
      </c>
      <c r="G238" s="14">
        <f t="shared" si="49"/>
        <v>403709.04812039388</v>
      </c>
      <c r="H238" s="14">
        <f t="shared" si="50"/>
        <v>325193.84405771969</v>
      </c>
      <c r="I238" s="14">
        <f t="shared" si="52"/>
        <v>9770.7000000000007</v>
      </c>
      <c r="J238" s="14"/>
      <c r="K238" s="17">
        <f t="shared" si="59"/>
        <v>7.5913129318854855</v>
      </c>
      <c r="L238" s="17">
        <f t="shared" si="58"/>
        <v>21.204622753951451</v>
      </c>
      <c r="N238" s="11">
        <v>217.98</v>
      </c>
      <c r="O238" s="14">
        <v>531926569</v>
      </c>
      <c r="P238" s="14">
        <v>53210.28</v>
      </c>
      <c r="Q238" s="14">
        <v>26074.76</v>
      </c>
      <c r="R238" s="14">
        <v>21003.62</v>
      </c>
      <c r="S238" s="11">
        <v>977.07</v>
      </c>
      <c r="T238" s="12">
        <v>645.88</v>
      </c>
    </row>
    <row r="239" spans="1:20">
      <c r="C239" s="2">
        <v>2012</v>
      </c>
      <c r="D239" s="14">
        <f t="shared" si="56"/>
        <v>23549</v>
      </c>
      <c r="E239" s="14">
        <f t="shared" si="51"/>
        <v>574050.76699999999</v>
      </c>
      <c r="F239" s="14">
        <f t="shared" si="48"/>
        <v>904046.25742574257</v>
      </c>
      <c r="G239" s="14">
        <f t="shared" si="49"/>
        <v>463592.2376237624</v>
      </c>
      <c r="H239" s="14">
        <f t="shared" si="50"/>
        <v>362326.33663366339</v>
      </c>
      <c r="I239" s="14">
        <f t="shared" si="52"/>
        <v>10977.7</v>
      </c>
      <c r="J239" s="14"/>
      <c r="K239" s="17">
        <f t="shared" si="59"/>
        <v>8.0328470501880957</v>
      </c>
      <c r="L239" s="17">
        <f t="shared" si="58"/>
        <v>9.7354490046168927</v>
      </c>
      <c r="N239" s="11">
        <v>235.49</v>
      </c>
      <c r="O239" s="14">
        <v>574050767</v>
      </c>
      <c r="P239" s="14">
        <v>57067.92</v>
      </c>
      <c r="Q239" s="14">
        <v>29264.26</v>
      </c>
      <c r="R239" s="14">
        <v>22871.85</v>
      </c>
      <c r="S239" s="11">
        <v>1097.77</v>
      </c>
      <c r="T239" s="12">
        <v>631.25</v>
      </c>
    </row>
    <row r="240" spans="1:20">
      <c r="C240" s="2">
        <v>2013</v>
      </c>
      <c r="D240" s="14">
        <f t="shared" si="56"/>
        <v>24952</v>
      </c>
      <c r="E240" s="14">
        <f t="shared" si="51"/>
        <v>636363.84499999997</v>
      </c>
      <c r="F240" s="14">
        <f t="shared" si="48"/>
        <v>1003745.5596460633</v>
      </c>
      <c r="G240" s="14">
        <f t="shared" si="49"/>
        <v>519864.04443583277</v>
      </c>
      <c r="H240" s="14">
        <f t="shared" si="50"/>
        <v>420634.72841180646</v>
      </c>
      <c r="I240" s="14">
        <f t="shared" si="52"/>
        <v>12183.599999999999</v>
      </c>
      <c r="J240" s="14"/>
      <c r="K240" s="17">
        <f t="shared" si="59"/>
        <v>5.9577901397086963</v>
      </c>
      <c r="L240" s="17">
        <f t="shared" si="58"/>
        <v>11.028119568152729</v>
      </c>
      <c r="N240" s="11">
        <v>249.52</v>
      </c>
      <c r="O240" s="14">
        <v>636363845</v>
      </c>
      <c r="P240" s="14">
        <v>62163.97</v>
      </c>
      <c r="Q240" s="14">
        <v>32196.22</v>
      </c>
      <c r="R240" s="14">
        <v>26050.75</v>
      </c>
      <c r="S240" s="11">
        <v>1218.3599999999999</v>
      </c>
      <c r="T240" s="12">
        <v>619.32000000000005</v>
      </c>
    </row>
    <row r="241" spans="1:20">
      <c r="C241" s="2">
        <v>2014</v>
      </c>
      <c r="D241" s="14">
        <f t="shared" si="56"/>
        <v>26870.999999999996</v>
      </c>
      <c r="E241" s="14">
        <f t="shared" si="51"/>
        <v>646087.01100000006</v>
      </c>
      <c r="F241" s="14">
        <f t="shared" si="48"/>
        <v>1103891.5478283521</v>
      </c>
      <c r="G241" s="14">
        <f t="shared" si="49"/>
        <v>552200.29953767022</v>
      </c>
      <c r="H241" s="14">
        <f t="shared" si="50"/>
        <v>468187.3087191509</v>
      </c>
      <c r="I241" s="14">
        <f t="shared" si="52"/>
        <v>15147.6</v>
      </c>
      <c r="J241" s="14"/>
      <c r="K241" s="17">
        <f t="shared" si="59"/>
        <v>7.6907662712407676</v>
      </c>
      <c r="L241" s="17">
        <f t="shared" si="58"/>
        <v>9.9772285137283099</v>
      </c>
      <c r="N241" s="11">
        <v>268.70999999999998</v>
      </c>
      <c r="O241" s="14">
        <v>646087011</v>
      </c>
      <c r="P241" s="14">
        <v>67809.850000000006</v>
      </c>
      <c r="Q241" s="14">
        <v>33920.559999999998</v>
      </c>
      <c r="R241" s="14">
        <v>28759.81</v>
      </c>
      <c r="S241" s="11">
        <v>1514.76</v>
      </c>
      <c r="T241" s="12">
        <v>614.28</v>
      </c>
    </row>
    <row r="242" spans="1:20">
      <c r="C242" s="2">
        <v>2015</v>
      </c>
      <c r="D242" s="14">
        <f t="shared" si="56"/>
        <v>26875</v>
      </c>
      <c r="E242" s="14">
        <f t="shared" si="51"/>
        <v>643172.08400000003</v>
      </c>
      <c r="F242" s="14">
        <f t="shared" si="48"/>
        <v>1169041.0057157534</v>
      </c>
      <c r="G242" s="14">
        <f t="shared" si="49"/>
        <v>597445.09023184108</v>
      </c>
      <c r="H242" s="14">
        <f t="shared" si="50"/>
        <v>487672.11482884845</v>
      </c>
      <c r="I242" s="14">
        <f t="shared" si="52"/>
        <v>18668.099999999999</v>
      </c>
      <c r="J242" s="14"/>
      <c r="K242" s="17">
        <f t="shared" si="59"/>
        <v>1.4885936511488396E-2</v>
      </c>
      <c r="L242" s="17">
        <f t="shared" si="58"/>
        <v>5.9017987786542658</v>
      </c>
      <c r="N242" s="11">
        <v>268.75</v>
      </c>
      <c r="O242" s="14">
        <v>643172084</v>
      </c>
      <c r="P242" s="14">
        <v>72812.55</v>
      </c>
      <c r="Q242" s="14">
        <v>37211.269999999997</v>
      </c>
      <c r="R242" s="14">
        <v>30374.17</v>
      </c>
      <c r="S242" s="11">
        <v>1866.81</v>
      </c>
      <c r="T242" s="12">
        <v>622.84</v>
      </c>
    </row>
    <row r="243" spans="1:20">
      <c r="A243" s="3" t="s">
        <v>46</v>
      </c>
      <c r="B243" s="1" t="s">
        <v>255</v>
      </c>
      <c r="C243" s="2">
        <v>2001</v>
      </c>
      <c r="D243" s="14"/>
      <c r="E243" s="14">
        <f t="shared" si="51"/>
        <v>797.97</v>
      </c>
      <c r="F243" s="14">
        <f t="shared" si="48"/>
        <v>6746.5265192702664</v>
      </c>
      <c r="G243" s="14">
        <f t="shared" si="49"/>
        <v>3751.1175546695658</v>
      </c>
      <c r="H243" s="14">
        <f t="shared" si="50"/>
        <v>3087.471306028754</v>
      </c>
      <c r="I243" s="14">
        <f t="shared" si="52"/>
        <v>205</v>
      </c>
      <c r="J243" s="14"/>
      <c r="K243" s="14"/>
      <c r="L243" s="14"/>
      <c r="O243" s="14">
        <v>797970</v>
      </c>
      <c r="P243" s="14">
        <v>558.41</v>
      </c>
      <c r="Q243" s="14">
        <v>310.48</v>
      </c>
      <c r="R243" s="14">
        <v>255.55</v>
      </c>
      <c r="S243" s="11">
        <v>20.5</v>
      </c>
      <c r="T243" s="12">
        <v>827.7</v>
      </c>
    </row>
    <row r="244" spans="1:20">
      <c r="C244" s="2">
        <v>2002</v>
      </c>
      <c r="D244" s="14">
        <f t="shared" ref="D244:D263" si="60">+N244*100</f>
        <v>512</v>
      </c>
      <c r="E244" s="14">
        <f t="shared" si="51"/>
        <v>819.3</v>
      </c>
      <c r="F244" s="14">
        <f t="shared" si="48"/>
        <v>7514.4375981635849</v>
      </c>
      <c r="G244" s="14">
        <f t="shared" si="49"/>
        <v>4199.1059562643468</v>
      </c>
      <c r="H244" s="14">
        <f t="shared" si="50"/>
        <v>3380.5726712577016</v>
      </c>
      <c r="I244" s="14">
        <f t="shared" si="52"/>
        <v>223</v>
      </c>
      <c r="J244" s="14"/>
      <c r="K244" s="17"/>
      <c r="L244" s="17">
        <f t="shared" ref="L244:L257" si="61">+(F244/F243-1)*100</f>
        <v>11.382317651904517</v>
      </c>
      <c r="N244" s="11">
        <v>5.12</v>
      </c>
      <c r="O244" s="14">
        <v>819300</v>
      </c>
      <c r="P244" s="14">
        <v>621.97</v>
      </c>
      <c r="Q244" s="14">
        <v>347.56</v>
      </c>
      <c r="R244" s="14">
        <v>279.81</v>
      </c>
      <c r="S244" s="11">
        <v>22.3</v>
      </c>
      <c r="T244" s="12">
        <v>827.7</v>
      </c>
    </row>
    <row r="245" spans="1:20">
      <c r="C245" s="2">
        <v>2003</v>
      </c>
      <c r="D245" s="14">
        <f t="shared" si="60"/>
        <v>580</v>
      </c>
      <c r="E245" s="14">
        <f t="shared" si="51"/>
        <v>866.2</v>
      </c>
      <c r="F245" s="14">
        <f t="shared" si="48"/>
        <v>8375.0151020901285</v>
      </c>
      <c r="G245" s="14">
        <f t="shared" si="49"/>
        <v>4574.4835085175782</v>
      </c>
      <c r="H245" s="14">
        <f t="shared" si="50"/>
        <v>3837.5015102090124</v>
      </c>
      <c r="I245" s="14">
        <f t="shared" si="52"/>
        <v>283</v>
      </c>
      <c r="J245" s="14"/>
      <c r="K245" s="17">
        <f t="shared" ref="K245:K256" si="62">+(D245/D244-1)*100</f>
        <v>13.28125</v>
      </c>
      <c r="L245" s="17">
        <f t="shared" si="61"/>
        <v>11.452320851488018</v>
      </c>
      <c r="N245" s="11">
        <v>5.8</v>
      </c>
      <c r="O245" s="14">
        <v>866200</v>
      </c>
      <c r="P245" s="14">
        <v>693.2</v>
      </c>
      <c r="Q245" s="14">
        <v>378.63</v>
      </c>
      <c r="R245" s="14">
        <v>317.63</v>
      </c>
      <c r="S245" s="11">
        <v>28.3</v>
      </c>
      <c r="T245" s="12">
        <v>827.7</v>
      </c>
    </row>
    <row r="246" spans="1:20">
      <c r="C246" s="2">
        <v>2004</v>
      </c>
      <c r="D246" s="14">
        <f t="shared" si="60"/>
        <v>643</v>
      </c>
      <c r="E246" s="14">
        <f t="shared" si="51"/>
        <v>1092.547</v>
      </c>
      <c r="F246" s="14">
        <f t="shared" si="48"/>
        <v>9652.2810748115226</v>
      </c>
      <c r="G246" s="14">
        <f t="shared" si="49"/>
        <v>5173.6178233133578</v>
      </c>
      <c r="H246" s="14">
        <f t="shared" si="50"/>
        <v>4462.5942393195437</v>
      </c>
      <c r="I246" s="14">
        <f t="shared" si="52"/>
        <v>290.10000000000002</v>
      </c>
      <c r="J246" s="14"/>
      <c r="K246" s="17">
        <f t="shared" si="62"/>
        <v>10.862068965517246</v>
      </c>
      <c r="L246" s="17">
        <f t="shared" si="61"/>
        <v>15.25090948674983</v>
      </c>
      <c r="N246" s="11">
        <v>6.43</v>
      </c>
      <c r="O246" s="14">
        <v>1092547</v>
      </c>
      <c r="P246" s="14">
        <v>798.9</v>
      </c>
      <c r="Q246" s="14">
        <v>428.21</v>
      </c>
      <c r="R246" s="14">
        <v>369.36</v>
      </c>
      <c r="S246" s="11">
        <v>29.01</v>
      </c>
      <c r="T246" s="12">
        <v>827.68</v>
      </c>
    </row>
    <row r="247" spans="1:20">
      <c r="C247" s="2">
        <v>2005</v>
      </c>
      <c r="D247" s="14">
        <f t="shared" si="60"/>
        <v>684</v>
      </c>
      <c r="E247" s="14">
        <f t="shared" si="51"/>
        <v>1022.544</v>
      </c>
      <c r="F247" s="14">
        <f t="shared" si="48"/>
        <v>10962.193439701163</v>
      </c>
      <c r="G247" s="14">
        <f t="shared" si="49"/>
        <v>5743.1302415859964</v>
      </c>
      <c r="H247" s="14">
        <f t="shared" si="50"/>
        <v>5300.731227950243</v>
      </c>
      <c r="I247" s="14">
        <f t="shared" si="52"/>
        <v>360.90000000000003</v>
      </c>
      <c r="J247" s="14"/>
      <c r="K247" s="17">
        <f t="shared" si="62"/>
        <v>6.3763608087091805</v>
      </c>
      <c r="L247" s="17">
        <f t="shared" si="61"/>
        <v>13.57101347067038</v>
      </c>
      <c r="N247" s="11">
        <v>6.84</v>
      </c>
      <c r="O247" s="14">
        <v>1022544</v>
      </c>
      <c r="P247" s="14">
        <v>897.99</v>
      </c>
      <c r="Q247" s="14">
        <v>470.46</v>
      </c>
      <c r="R247" s="14">
        <v>434.22</v>
      </c>
      <c r="S247" s="11">
        <v>36.090000000000003</v>
      </c>
      <c r="T247" s="12">
        <v>819.17</v>
      </c>
    </row>
    <row r="248" spans="1:20">
      <c r="C248" s="2">
        <v>2006</v>
      </c>
      <c r="D248" s="14">
        <f t="shared" si="60"/>
        <v>748</v>
      </c>
      <c r="E248" s="14">
        <f t="shared" si="51"/>
        <v>1375.6210000000001</v>
      </c>
      <c r="F248" s="14">
        <f t="shared" si="48"/>
        <v>13107.579216739008</v>
      </c>
      <c r="G248" s="14">
        <f t="shared" si="49"/>
        <v>6952.2567048847195</v>
      </c>
      <c r="H248" s="14">
        <f t="shared" si="50"/>
        <v>6441.4561328683621</v>
      </c>
      <c r="I248" s="14">
        <f t="shared" si="52"/>
        <v>397.1</v>
      </c>
      <c r="J248" s="14"/>
      <c r="K248" s="17">
        <f t="shared" si="62"/>
        <v>9.3567251461988299</v>
      </c>
      <c r="L248" s="17">
        <f t="shared" si="61"/>
        <v>19.570771021682766</v>
      </c>
      <c r="N248" s="11">
        <v>7.48</v>
      </c>
      <c r="O248" s="14">
        <v>1375621</v>
      </c>
      <c r="P248" s="14">
        <v>1044.9100000000001</v>
      </c>
      <c r="Q248" s="14">
        <v>554.22</v>
      </c>
      <c r="R248" s="14">
        <v>513.5</v>
      </c>
      <c r="S248" s="11">
        <v>39.71</v>
      </c>
      <c r="T248" s="12">
        <v>797.18</v>
      </c>
    </row>
    <row r="249" spans="1:20">
      <c r="C249" s="2">
        <v>2007</v>
      </c>
      <c r="D249" s="14">
        <f t="shared" si="60"/>
        <v>1120</v>
      </c>
      <c r="E249" s="14">
        <f t="shared" si="51"/>
        <v>1364.4580000000001</v>
      </c>
      <c r="F249" s="14">
        <f t="shared" si="48"/>
        <v>16493.556023145713</v>
      </c>
      <c r="G249" s="14">
        <f t="shared" si="49"/>
        <v>8682.6670173592847</v>
      </c>
      <c r="H249" s="14">
        <f t="shared" si="50"/>
        <v>8000.7890583903209</v>
      </c>
      <c r="I249" s="14">
        <f t="shared" si="52"/>
        <v>484.20000000000005</v>
      </c>
      <c r="J249" s="14"/>
      <c r="K249" s="17">
        <f t="shared" si="62"/>
        <v>49.732620320855617</v>
      </c>
      <c r="L249" s="17">
        <f t="shared" si="61"/>
        <v>25.832205553887853</v>
      </c>
      <c r="N249" s="11">
        <v>11.2</v>
      </c>
      <c r="O249" s="14">
        <v>1364458</v>
      </c>
      <c r="P249" s="14">
        <v>1254.17</v>
      </c>
      <c r="Q249" s="14">
        <v>660.23</v>
      </c>
      <c r="R249" s="14">
        <v>608.38</v>
      </c>
      <c r="S249" s="11">
        <v>48.42</v>
      </c>
      <c r="T249" s="12">
        <v>760.4</v>
      </c>
    </row>
    <row r="250" spans="1:20">
      <c r="C250" s="2">
        <v>2008</v>
      </c>
      <c r="D250" s="14">
        <f t="shared" si="60"/>
        <v>1283</v>
      </c>
      <c r="E250" s="14">
        <f t="shared" si="51"/>
        <v>1587.1980000000001</v>
      </c>
      <c r="F250" s="14">
        <f t="shared" si="48"/>
        <v>21642.020993218241</v>
      </c>
      <c r="G250" s="14">
        <f t="shared" si="49"/>
        <v>10618.853580222027</v>
      </c>
      <c r="H250" s="14">
        <f t="shared" si="50"/>
        <v>11597.529193244158</v>
      </c>
      <c r="I250" s="14">
        <f t="shared" si="52"/>
        <v>405.5</v>
      </c>
      <c r="J250" s="14"/>
      <c r="K250" s="17">
        <f t="shared" si="62"/>
        <v>14.553571428571432</v>
      </c>
      <c r="L250" s="17">
        <f t="shared" si="61"/>
        <v>31.215008836466751</v>
      </c>
      <c r="N250" s="11">
        <v>12.83</v>
      </c>
      <c r="O250" s="14">
        <v>1587198</v>
      </c>
      <c r="P250" s="14">
        <v>1503.06</v>
      </c>
      <c r="Q250" s="14">
        <v>737.49</v>
      </c>
      <c r="R250" s="14">
        <v>805.46</v>
      </c>
      <c r="S250" s="11">
        <v>40.549999999999997</v>
      </c>
      <c r="T250" s="12">
        <v>694.51</v>
      </c>
    </row>
    <row r="251" spans="1:20">
      <c r="C251" s="2">
        <v>2009</v>
      </c>
      <c r="D251" s="14">
        <f t="shared" si="60"/>
        <v>938.00000000000011</v>
      </c>
      <c r="E251" s="14">
        <f t="shared" si="51"/>
        <v>1308.6300000000001</v>
      </c>
      <c r="F251" s="14">
        <f t="shared" si="48"/>
        <v>24216.220172741909</v>
      </c>
      <c r="G251" s="14">
        <f t="shared" si="49"/>
        <v>11838.969404186795</v>
      </c>
      <c r="H251" s="14">
        <f t="shared" si="50"/>
        <v>13383.106426584687</v>
      </c>
      <c r="I251" s="14">
        <f t="shared" si="52"/>
        <v>451.5</v>
      </c>
      <c r="J251" s="14"/>
      <c r="K251" s="17">
        <f t="shared" si="62"/>
        <v>-26.890101325019479</v>
      </c>
      <c r="L251" s="17">
        <f t="shared" si="61"/>
        <v>11.894449138231234</v>
      </c>
      <c r="N251" s="11">
        <v>9.3800000000000008</v>
      </c>
      <c r="O251" s="14">
        <v>1308630</v>
      </c>
      <c r="P251" s="14">
        <v>1654.21</v>
      </c>
      <c r="Q251" s="14">
        <v>808.72</v>
      </c>
      <c r="R251" s="14">
        <v>914.2</v>
      </c>
      <c r="S251" s="11">
        <v>45.15</v>
      </c>
      <c r="T251" s="12">
        <v>683.1</v>
      </c>
    </row>
    <row r="252" spans="1:20">
      <c r="C252" s="2">
        <v>2010</v>
      </c>
      <c r="D252" s="14">
        <f t="shared" si="60"/>
        <v>1512</v>
      </c>
      <c r="E252" s="14">
        <f t="shared" si="51"/>
        <v>2320.33</v>
      </c>
      <c r="F252" s="14">
        <f t="shared" si="48"/>
        <v>30497.08250240047</v>
      </c>
      <c r="G252" s="14">
        <f t="shared" si="49"/>
        <v>14080.655883004652</v>
      </c>
      <c r="H252" s="14">
        <f t="shared" si="50"/>
        <v>17510.894453061526</v>
      </c>
      <c r="I252" s="14">
        <f t="shared" si="52"/>
        <v>528.6</v>
      </c>
      <c r="J252" s="14"/>
      <c r="K252" s="17">
        <f t="shared" si="62"/>
        <v>61.194029850746247</v>
      </c>
      <c r="L252" s="17">
        <f t="shared" si="61"/>
        <v>25.936592436206784</v>
      </c>
      <c r="N252" s="11">
        <v>15.12</v>
      </c>
      <c r="O252" s="14">
        <v>2320330</v>
      </c>
      <c r="P252" s="14">
        <v>2064.5</v>
      </c>
      <c r="Q252" s="14">
        <v>953.19</v>
      </c>
      <c r="R252" s="14">
        <v>1185.4000000000001</v>
      </c>
      <c r="S252" s="11">
        <v>52.86</v>
      </c>
      <c r="T252" s="12">
        <v>676.95</v>
      </c>
    </row>
    <row r="253" spans="1:20">
      <c r="C253" s="2">
        <v>2011</v>
      </c>
      <c r="D253" s="14">
        <f t="shared" si="60"/>
        <v>1523</v>
      </c>
      <c r="E253" s="14">
        <f t="shared" si="51"/>
        <v>2541.616</v>
      </c>
      <c r="F253" s="14">
        <f t="shared" si="48"/>
        <v>39057.719700253918</v>
      </c>
      <c r="G253" s="14">
        <f t="shared" si="49"/>
        <v>18269.957267603888</v>
      </c>
      <c r="H253" s="14">
        <f t="shared" si="50"/>
        <v>23177.83489193039</v>
      </c>
      <c r="I253" s="14">
        <f t="shared" si="52"/>
        <v>618.29999999999995</v>
      </c>
      <c r="J253" s="14"/>
      <c r="K253" s="17">
        <f t="shared" si="62"/>
        <v>0.72751322751323233</v>
      </c>
      <c r="L253" s="17">
        <f t="shared" si="61"/>
        <v>28.070348031421123</v>
      </c>
      <c r="N253" s="11">
        <v>15.23</v>
      </c>
      <c r="O253" s="14">
        <v>2541616</v>
      </c>
      <c r="P253" s="14">
        <v>2522.66</v>
      </c>
      <c r="Q253" s="14">
        <v>1180.02</v>
      </c>
      <c r="R253" s="14">
        <v>1497.01</v>
      </c>
      <c r="S253" s="11">
        <v>61.83</v>
      </c>
      <c r="T253" s="12">
        <v>645.88</v>
      </c>
    </row>
    <row r="254" spans="1:20">
      <c r="C254" s="2">
        <v>2012</v>
      </c>
      <c r="D254" s="14">
        <f t="shared" si="60"/>
        <v>1641</v>
      </c>
      <c r="E254" s="14">
        <f t="shared" si="51"/>
        <v>3136.1</v>
      </c>
      <c r="F254" s="14">
        <f t="shared" si="48"/>
        <v>45236.27722772277</v>
      </c>
      <c r="G254" s="14">
        <f t="shared" si="49"/>
        <v>21960.396039603962</v>
      </c>
      <c r="H254" s="14">
        <f t="shared" si="50"/>
        <v>31839.683168316831</v>
      </c>
      <c r="I254" s="14">
        <f t="shared" si="52"/>
        <v>700.5</v>
      </c>
      <c r="J254" s="14"/>
      <c r="K254" s="17">
        <f t="shared" si="62"/>
        <v>7.7478660538411015</v>
      </c>
      <c r="L254" s="17">
        <f t="shared" si="61"/>
        <v>15.819043136378209</v>
      </c>
      <c r="N254" s="11">
        <v>16.41</v>
      </c>
      <c r="O254" s="14">
        <v>3136100</v>
      </c>
      <c r="P254" s="14">
        <v>2855.54</v>
      </c>
      <c r="Q254" s="14">
        <v>1386.25</v>
      </c>
      <c r="R254" s="14">
        <v>2009.88</v>
      </c>
      <c r="S254" s="11">
        <v>70.05</v>
      </c>
      <c r="T254" s="12">
        <v>631.25</v>
      </c>
    </row>
    <row r="255" spans="1:20">
      <c r="C255" s="2">
        <v>2013</v>
      </c>
      <c r="D255" s="14">
        <f t="shared" si="60"/>
        <v>1811</v>
      </c>
      <c r="E255" s="14">
        <f t="shared" si="51"/>
        <v>3706.4859999999999</v>
      </c>
      <c r="F255" s="14">
        <f t="shared" si="48"/>
        <v>50805.722405218621</v>
      </c>
      <c r="G255" s="14">
        <f t="shared" si="49"/>
        <v>25679.454886004001</v>
      </c>
      <c r="H255" s="14">
        <f t="shared" si="50"/>
        <v>37566.524575340693</v>
      </c>
      <c r="I255" s="14">
        <f t="shared" si="52"/>
        <v>944</v>
      </c>
      <c r="J255" s="14"/>
      <c r="K255" s="17">
        <f t="shared" si="62"/>
        <v>10.359536867763563</v>
      </c>
      <c r="L255" s="17">
        <f t="shared" si="61"/>
        <v>12.311899914882151</v>
      </c>
      <c r="N255" s="11">
        <v>18.11</v>
      </c>
      <c r="O255" s="14">
        <v>3706486</v>
      </c>
      <c r="P255" s="14">
        <v>3146.5</v>
      </c>
      <c r="Q255" s="14">
        <v>1590.38</v>
      </c>
      <c r="R255" s="14">
        <v>2326.5700000000002</v>
      </c>
      <c r="S255" s="11">
        <v>94.4</v>
      </c>
      <c r="T255" s="12">
        <v>619.32000000000005</v>
      </c>
    </row>
    <row r="256" spans="1:20">
      <c r="C256" s="2">
        <v>2014</v>
      </c>
      <c r="D256" s="14">
        <f t="shared" si="60"/>
        <v>1889</v>
      </c>
      <c r="E256" s="14">
        <f t="shared" si="51"/>
        <v>4416.7420000000002</v>
      </c>
      <c r="F256" s="14">
        <f t="shared" si="48"/>
        <v>56988.995246467413</v>
      </c>
      <c r="G256" s="14">
        <f t="shared" si="49"/>
        <v>28043.88878036075</v>
      </c>
      <c r="H256" s="14">
        <f t="shared" si="50"/>
        <v>42311.323826268155</v>
      </c>
      <c r="I256" s="14">
        <f t="shared" si="52"/>
        <v>947.8</v>
      </c>
      <c r="J256" s="14"/>
      <c r="K256" s="17">
        <f t="shared" si="62"/>
        <v>4.3070127001656466</v>
      </c>
      <c r="L256" s="17">
        <f t="shared" si="61"/>
        <v>12.170425984561263</v>
      </c>
      <c r="N256" s="11">
        <v>18.89</v>
      </c>
      <c r="O256" s="14">
        <v>4416742</v>
      </c>
      <c r="P256" s="14">
        <v>3500.72</v>
      </c>
      <c r="Q256" s="14">
        <v>1722.68</v>
      </c>
      <c r="R256" s="14">
        <v>2599.1</v>
      </c>
      <c r="S256" s="11">
        <v>94.78</v>
      </c>
      <c r="T256" s="12">
        <v>614.28</v>
      </c>
    </row>
    <row r="257" spans="1:20">
      <c r="C257" s="2">
        <v>2015</v>
      </c>
      <c r="D257" s="14"/>
      <c r="E257" s="14">
        <f t="shared" si="51"/>
        <v>3743.0360000000001</v>
      </c>
      <c r="F257" s="14">
        <f t="shared" si="48"/>
        <v>59449.617879391168</v>
      </c>
      <c r="G257" s="14">
        <f t="shared" si="49"/>
        <v>36006.839637788195</v>
      </c>
      <c r="H257" s="14">
        <f t="shared" si="50"/>
        <v>37201.849592190607</v>
      </c>
      <c r="I257" s="14">
        <f t="shared" si="52"/>
        <v>1102.5</v>
      </c>
      <c r="J257" s="14"/>
      <c r="K257" s="17"/>
      <c r="L257" s="17">
        <f t="shared" si="61"/>
        <v>4.3177154155499498</v>
      </c>
      <c r="O257" s="14">
        <v>3743036</v>
      </c>
      <c r="P257" s="14">
        <v>3702.76</v>
      </c>
      <c r="Q257" s="14">
        <v>2242.65</v>
      </c>
      <c r="R257" s="14">
        <v>2317.08</v>
      </c>
      <c r="S257" s="11">
        <v>110.25</v>
      </c>
      <c r="T257" s="12">
        <v>622.84</v>
      </c>
    </row>
    <row r="258" spans="1:20">
      <c r="A258" s="16" t="s">
        <v>47</v>
      </c>
      <c r="B258" s="1" t="s">
        <v>256</v>
      </c>
      <c r="C258" s="2">
        <v>2001</v>
      </c>
      <c r="D258" s="14">
        <f t="shared" si="60"/>
        <v>424</v>
      </c>
      <c r="E258" s="14">
        <f t="shared" si="51"/>
        <v>1102.55</v>
      </c>
      <c r="F258" s="14">
        <f t="shared" si="48"/>
        <v>23883.774314365106</v>
      </c>
      <c r="G258" s="14">
        <f t="shared" si="49"/>
        <v>13063.187145100881</v>
      </c>
      <c r="H258" s="14">
        <f t="shared" si="50"/>
        <v>10054.488341186419</v>
      </c>
      <c r="I258" s="14">
        <f t="shared" si="52"/>
        <v>562.5</v>
      </c>
      <c r="J258" s="14"/>
      <c r="K258" s="14"/>
      <c r="L258" s="14"/>
      <c r="N258" s="11">
        <v>4.24</v>
      </c>
      <c r="O258" s="14">
        <v>1102550</v>
      </c>
      <c r="P258" s="14">
        <v>1976.86</v>
      </c>
      <c r="Q258" s="14">
        <v>1081.24</v>
      </c>
      <c r="R258" s="14">
        <v>832.21</v>
      </c>
      <c r="S258" s="11">
        <v>56.25</v>
      </c>
      <c r="T258" s="12">
        <v>827.7</v>
      </c>
    </row>
    <row r="259" spans="1:20">
      <c r="C259" s="2">
        <v>2002</v>
      </c>
      <c r="D259" s="14">
        <f t="shared" si="60"/>
        <v>450</v>
      </c>
      <c r="E259" s="14">
        <f t="shared" si="51"/>
        <v>1091.01</v>
      </c>
      <c r="F259" s="14">
        <f t="shared" ref="F259:F322" si="63">+(P259*100)/(T259/100)</f>
        <v>26976.682372840398</v>
      </c>
      <c r="G259" s="14">
        <f t="shared" ref="G259:G322" si="64">+(Q259*100)/(T259/100)</f>
        <v>14869.75957472514</v>
      </c>
      <c r="H259" s="14">
        <f t="shared" ref="H259:H322" si="65">+(R259*100)/(T259/100)</f>
        <v>12150.900084571704</v>
      </c>
      <c r="I259" s="14">
        <f t="shared" si="52"/>
        <v>714</v>
      </c>
      <c r="J259" s="14"/>
      <c r="K259" s="17">
        <f>+(D259/D258-1)*100</f>
        <v>6.1320754716981174</v>
      </c>
      <c r="L259" s="17">
        <f t="shared" ref="L259:L272" si="66">+(F259/F258-1)*100</f>
        <v>12.949829527634726</v>
      </c>
      <c r="N259" s="11">
        <v>4.5</v>
      </c>
      <c r="O259" s="14">
        <v>1091010</v>
      </c>
      <c r="P259" s="14">
        <v>2232.86</v>
      </c>
      <c r="Q259" s="14">
        <v>1230.77</v>
      </c>
      <c r="R259" s="14">
        <v>1005.73</v>
      </c>
      <c r="S259" s="11">
        <v>71.400000000000006</v>
      </c>
      <c r="T259" s="12">
        <v>827.7</v>
      </c>
    </row>
    <row r="260" spans="1:20">
      <c r="C260" s="2">
        <v>2003</v>
      </c>
      <c r="D260" s="14">
        <f t="shared" si="60"/>
        <v>566</v>
      </c>
      <c r="E260" s="14">
        <f t="shared" ref="E260:E323" si="67">+O260/1000</f>
        <v>1584.99</v>
      </c>
      <c r="F260" s="14">
        <f t="shared" si="63"/>
        <v>30877.37102815029</v>
      </c>
      <c r="G260" s="14">
        <f t="shared" si="64"/>
        <v>16768.877612661589</v>
      </c>
      <c r="H260" s="14">
        <f t="shared" si="65"/>
        <v>16067.415730337078</v>
      </c>
      <c r="I260" s="14">
        <f t="shared" ref="I260:I323" si="68">+S260*10</f>
        <v>864.5</v>
      </c>
      <c r="J260" s="14"/>
      <c r="K260" s="17">
        <f t="shared" ref="K260:K272" si="69">+(D260/D259-1)*100</f>
        <v>25.777777777777789</v>
      </c>
      <c r="L260" s="17">
        <f t="shared" si="66"/>
        <v>14.459482457476058</v>
      </c>
      <c r="N260" s="11">
        <v>5.66</v>
      </c>
      <c r="O260" s="14">
        <v>1584990</v>
      </c>
      <c r="P260" s="14">
        <v>2555.7199999999998</v>
      </c>
      <c r="Q260" s="14">
        <v>1387.96</v>
      </c>
      <c r="R260" s="14">
        <v>1329.9</v>
      </c>
      <c r="S260" s="11">
        <v>86.45</v>
      </c>
      <c r="T260" s="12">
        <v>827.7</v>
      </c>
    </row>
    <row r="261" spans="1:20">
      <c r="C261" s="2">
        <v>2004</v>
      </c>
      <c r="D261" s="14">
        <f t="shared" si="60"/>
        <v>407</v>
      </c>
      <c r="E261" s="14">
        <f t="shared" si="67"/>
        <v>2090.7469999999998</v>
      </c>
      <c r="F261" s="14">
        <f t="shared" si="63"/>
        <v>36663.686448869128</v>
      </c>
      <c r="G261" s="14">
        <f t="shared" si="64"/>
        <v>19002.875507442492</v>
      </c>
      <c r="H261" s="14">
        <f t="shared" si="65"/>
        <v>20111.033249565051</v>
      </c>
      <c r="I261" s="14">
        <f t="shared" si="68"/>
        <v>994.59999999999991</v>
      </c>
      <c r="J261" s="14"/>
      <c r="K261" s="17">
        <f t="shared" si="69"/>
        <v>-28.091872791519435</v>
      </c>
      <c r="L261" s="17">
        <f t="shared" si="66"/>
        <v>18.739663475376744</v>
      </c>
      <c r="N261" s="11">
        <v>4.07</v>
      </c>
      <c r="O261" s="14">
        <v>2090747</v>
      </c>
      <c r="P261" s="14">
        <v>3034.58</v>
      </c>
      <c r="Q261" s="14">
        <v>1572.83</v>
      </c>
      <c r="R261" s="14">
        <v>1664.55</v>
      </c>
      <c r="S261" s="11">
        <v>99.46</v>
      </c>
      <c r="T261" s="12">
        <v>827.68</v>
      </c>
    </row>
    <row r="262" spans="1:20">
      <c r="C262" s="2">
        <v>2005</v>
      </c>
      <c r="D262" s="14">
        <f t="shared" si="60"/>
        <v>521</v>
      </c>
      <c r="E262" s="14">
        <f t="shared" si="67"/>
        <v>2520.578</v>
      </c>
      <c r="F262" s="14">
        <f t="shared" si="63"/>
        <v>42332.116654662648</v>
      </c>
      <c r="G262" s="14">
        <f t="shared" si="64"/>
        <v>21741.03055531819</v>
      </c>
      <c r="H262" s="14">
        <f t="shared" si="65"/>
        <v>23929.709339941652</v>
      </c>
      <c r="I262" s="14">
        <f t="shared" si="68"/>
        <v>1054.4000000000001</v>
      </c>
      <c r="J262" s="14"/>
      <c r="K262" s="17">
        <f t="shared" si="69"/>
        <v>28.009828009828009</v>
      </c>
      <c r="L262" s="17">
        <f t="shared" si="66"/>
        <v>15.460611724624762</v>
      </c>
      <c r="N262" s="11">
        <v>5.21</v>
      </c>
      <c r="O262" s="14">
        <v>2520578</v>
      </c>
      <c r="P262" s="14">
        <v>3467.72</v>
      </c>
      <c r="Q262" s="14">
        <v>1780.96</v>
      </c>
      <c r="R262" s="14">
        <v>1960.25</v>
      </c>
      <c r="S262" s="11">
        <v>105.44</v>
      </c>
      <c r="T262" s="12">
        <v>819.17</v>
      </c>
    </row>
    <row r="263" spans="1:20">
      <c r="C263" s="2">
        <v>2006</v>
      </c>
      <c r="D263" s="14">
        <f t="shared" si="60"/>
        <v>702</v>
      </c>
      <c r="E263" s="14">
        <f t="shared" si="67"/>
        <v>3351.0230000000001</v>
      </c>
      <c r="F263" s="14">
        <f t="shared" si="63"/>
        <v>49013.146340851505</v>
      </c>
      <c r="G263" s="14">
        <f t="shared" si="64"/>
        <v>25346.722195739985</v>
      </c>
      <c r="H263" s="14">
        <f t="shared" si="65"/>
        <v>27939.863017135405</v>
      </c>
      <c r="I263" s="14">
        <f t="shared" si="68"/>
        <v>1092</v>
      </c>
      <c r="J263" s="14"/>
      <c r="K263" s="17">
        <f t="shared" si="69"/>
        <v>34.740882917466422</v>
      </c>
      <c r="L263" s="17">
        <f t="shared" si="66"/>
        <v>15.782413482159253</v>
      </c>
      <c r="N263" s="11">
        <v>7.02</v>
      </c>
      <c r="O263" s="14">
        <v>3351023</v>
      </c>
      <c r="P263" s="14">
        <v>3907.23</v>
      </c>
      <c r="Q263" s="14">
        <v>2020.59</v>
      </c>
      <c r="R263" s="14">
        <v>2227.31</v>
      </c>
      <c r="S263" s="11">
        <v>109.2</v>
      </c>
      <c r="T263" s="12">
        <v>797.18</v>
      </c>
    </row>
    <row r="264" spans="1:20">
      <c r="C264" s="2">
        <v>2007</v>
      </c>
      <c r="D264" s="14">
        <f t="shared" ref="D264:D286" si="70">+N264*100</f>
        <v>1090</v>
      </c>
      <c r="E264" s="14">
        <f t="shared" si="67"/>
        <v>4507.2070000000003</v>
      </c>
      <c r="F264" s="14">
        <f t="shared" si="63"/>
        <v>61495.660178853235</v>
      </c>
      <c r="G264" s="14">
        <f t="shared" si="64"/>
        <v>32019.463440294585</v>
      </c>
      <c r="H264" s="14">
        <f t="shared" si="65"/>
        <v>35239.873750657549</v>
      </c>
      <c r="I264" s="14">
        <f t="shared" si="68"/>
        <v>1358.1</v>
      </c>
      <c r="J264" s="14"/>
      <c r="K264" s="17">
        <f t="shared" si="69"/>
        <v>55.270655270655269</v>
      </c>
      <c r="L264" s="17">
        <f t="shared" si="66"/>
        <v>25.467685243454351</v>
      </c>
      <c r="N264" s="11">
        <v>10.9</v>
      </c>
      <c r="O264" s="14">
        <v>4507207</v>
      </c>
      <c r="P264" s="14">
        <v>4676.13</v>
      </c>
      <c r="Q264" s="14">
        <v>2434.7600000000002</v>
      </c>
      <c r="R264" s="14">
        <v>2679.64</v>
      </c>
      <c r="S264" s="11">
        <v>135.81</v>
      </c>
      <c r="T264" s="12">
        <v>760.4</v>
      </c>
    </row>
    <row r="265" spans="1:20">
      <c r="C265" s="2">
        <v>2008</v>
      </c>
      <c r="D265" s="14">
        <f t="shared" si="70"/>
        <v>2737</v>
      </c>
      <c r="E265" s="14">
        <f t="shared" si="67"/>
        <v>5722.049</v>
      </c>
      <c r="F265" s="14">
        <f t="shared" si="63"/>
        <v>83420.82907373544</v>
      </c>
      <c r="G265" s="14">
        <f t="shared" si="64"/>
        <v>41558.940835985086</v>
      </c>
      <c r="H265" s="14">
        <f t="shared" si="65"/>
        <v>46644.396768945015</v>
      </c>
      <c r="I265" s="14">
        <f t="shared" si="68"/>
        <v>1635.9</v>
      </c>
      <c r="J265" s="14"/>
      <c r="K265" s="17">
        <f t="shared" si="69"/>
        <v>151.10091743119267</v>
      </c>
      <c r="L265" s="17">
        <f t="shared" si="66"/>
        <v>35.653197040433923</v>
      </c>
      <c r="N265" s="11">
        <v>27.37</v>
      </c>
      <c r="O265" s="14">
        <v>5722049</v>
      </c>
      <c r="P265" s="14">
        <v>5793.66</v>
      </c>
      <c r="Q265" s="14">
        <v>2886.31</v>
      </c>
      <c r="R265" s="14">
        <v>3239.5</v>
      </c>
      <c r="S265" s="11">
        <v>163.59</v>
      </c>
      <c r="T265" s="12">
        <v>694.51</v>
      </c>
    </row>
    <row r="266" spans="1:20">
      <c r="C266" s="2">
        <v>2009</v>
      </c>
      <c r="D266" s="14">
        <f t="shared" si="70"/>
        <v>4043</v>
      </c>
      <c r="E266" s="14">
        <f t="shared" si="67"/>
        <v>4280.07</v>
      </c>
      <c r="F266" s="14">
        <f t="shared" si="63"/>
        <v>95593.763724198507</v>
      </c>
      <c r="G266" s="14">
        <f t="shared" si="64"/>
        <v>47389.986824769432</v>
      </c>
      <c r="H266" s="14">
        <f t="shared" si="65"/>
        <v>55901.185770750984</v>
      </c>
      <c r="I266" s="14">
        <f t="shared" si="68"/>
        <v>1869</v>
      </c>
      <c r="J266" s="14"/>
      <c r="K266" s="17">
        <f t="shared" si="69"/>
        <v>47.716477895506038</v>
      </c>
      <c r="L266" s="17">
        <f t="shared" si="66"/>
        <v>14.59220051589687</v>
      </c>
      <c r="N266" s="11">
        <v>40.43</v>
      </c>
      <c r="O266" s="14">
        <v>4280070</v>
      </c>
      <c r="P266" s="14">
        <v>6530.01</v>
      </c>
      <c r="Q266" s="14">
        <v>3237.21</v>
      </c>
      <c r="R266" s="14">
        <v>3818.61</v>
      </c>
      <c r="S266" s="11">
        <v>186.9</v>
      </c>
      <c r="T266" s="12">
        <v>683.1</v>
      </c>
    </row>
    <row r="267" spans="1:20">
      <c r="C267" s="2">
        <v>2010</v>
      </c>
      <c r="D267" s="14">
        <f t="shared" si="70"/>
        <v>6369</v>
      </c>
      <c r="E267" s="14">
        <f t="shared" si="67"/>
        <v>7488.9369999999999</v>
      </c>
      <c r="F267" s="14">
        <f t="shared" si="63"/>
        <v>117077.77531575448</v>
      </c>
      <c r="G267" s="14">
        <f t="shared" si="64"/>
        <v>56309.180884851165</v>
      </c>
      <c r="H267" s="14">
        <f t="shared" si="65"/>
        <v>67605.436147425949</v>
      </c>
      <c r="I267" s="14">
        <f t="shared" si="68"/>
        <v>2013.7</v>
      </c>
      <c r="J267" s="14"/>
      <c r="K267" s="17">
        <f t="shared" si="69"/>
        <v>57.531535988127636</v>
      </c>
      <c r="L267" s="17">
        <f t="shared" si="66"/>
        <v>22.474281537381845</v>
      </c>
      <c r="N267" s="11">
        <v>63.69</v>
      </c>
      <c r="O267" s="14">
        <v>7488937</v>
      </c>
      <c r="P267" s="14">
        <v>7925.58</v>
      </c>
      <c r="Q267" s="14">
        <v>3811.85</v>
      </c>
      <c r="R267" s="14">
        <v>4576.55</v>
      </c>
      <c r="S267" s="11">
        <v>201.37</v>
      </c>
      <c r="T267" s="12">
        <v>676.95</v>
      </c>
    </row>
    <row r="268" spans="1:20">
      <c r="C268" s="2">
        <v>2011</v>
      </c>
      <c r="D268" s="14">
        <f t="shared" si="70"/>
        <v>10578</v>
      </c>
      <c r="E268" s="14">
        <f t="shared" si="67"/>
        <v>19831.648000000001</v>
      </c>
      <c r="F268" s="14">
        <f t="shared" si="63"/>
        <v>155003.56103300923</v>
      </c>
      <c r="G268" s="14">
        <f t="shared" si="64"/>
        <v>71865.361986746779</v>
      </c>
      <c r="H268" s="14">
        <f t="shared" si="65"/>
        <v>89142.100699820396</v>
      </c>
      <c r="I268" s="14">
        <f t="shared" si="68"/>
        <v>2922.7999999999997</v>
      </c>
      <c r="J268" s="14"/>
      <c r="K268" s="17">
        <f t="shared" si="69"/>
        <v>66.085727743758824</v>
      </c>
      <c r="L268" s="17">
        <f t="shared" si="66"/>
        <v>32.393667897233527</v>
      </c>
      <c r="N268" s="11">
        <v>105.78</v>
      </c>
      <c r="O268" s="14">
        <v>19831648</v>
      </c>
      <c r="P268" s="14">
        <v>10011.370000000001</v>
      </c>
      <c r="Q268" s="14">
        <v>4641.6400000000003</v>
      </c>
      <c r="R268" s="14">
        <v>5757.51</v>
      </c>
      <c r="S268" s="11">
        <v>292.27999999999997</v>
      </c>
      <c r="T268" s="12">
        <v>645.88</v>
      </c>
    </row>
    <row r="269" spans="1:20">
      <c r="C269" s="2">
        <v>2012</v>
      </c>
      <c r="D269" s="14">
        <f t="shared" si="70"/>
        <v>10576</v>
      </c>
      <c r="E269" s="14">
        <f t="shared" si="67"/>
        <v>38567.582000000002</v>
      </c>
      <c r="F269" s="14">
        <f t="shared" si="63"/>
        <v>180746.13861386137</v>
      </c>
      <c r="G269" s="14">
        <f t="shared" si="64"/>
        <v>85434.455445544561</v>
      </c>
      <c r="H269" s="14">
        <f t="shared" si="65"/>
        <v>100457.18811881189</v>
      </c>
      <c r="I269" s="14">
        <f t="shared" si="68"/>
        <v>3706.1000000000004</v>
      </c>
      <c r="J269" s="14"/>
      <c r="K269" s="17">
        <f t="shared" si="69"/>
        <v>-1.8907165815840177E-2</v>
      </c>
      <c r="L269" s="17">
        <f t="shared" si="66"/>
        <v>16.607733015482175</v>
      </c>
      <c r="N269" s="11">
        <v>105.76</v>
      </c>
      <c r="O269" s="14">
        <v>38567582</v>
      </c>
      <c r="P269" s="14">
        <v>11409.6</v>
      </c>
      <c r="Q269" s="14">
        <v>5393.05</v>
      </c>
      <c r="R269" s="14">
        <v>6341.36</v>
      </c>
      <c r="S269" s="11">
        <v>370.61</v>
      </c>
      <c r="T269" s="12">
        <v>631.25</v>
      </c>
    </row>
    <row r="270" spans="1:20">
      <c r="C270" s="2">
        <v>2013</v>
      </c>
      <c r="D270" s="14">
        <f t="shared" si="70"/>
        <v>10597</v>
      </c>
      <c r="E270" s="14">
        <f t="shared" si="67"/>
        <v>46795.898999999998</v>
      </c>
      <c r="F270" s="14">
        <f t="shared" si="63"/>
        <v>206407.99586643412</v>
      </c>
      <c r="G270" s="14">
        <f t="shared" si="64"/>
        <v>97874.765872246964</v>
      </c>
      <c r="H270" s="14">
        <f t="shared" si="65"/>
        <v>112781.11477103918</v>
      </c>
      <c r="I270" s="14">
        <f t="shared" si="68"/>
        <v>4495.2</v>
      </c>
      <c r="J270" s="14"/>
      <c r="K270" s="17">
        <f t="shared" si="69"/>
        <v>0.19856278366112701</v>
      </c>
      <c r="L270" s="17">
        <f t="shared" si="66"/>
        <v>14.197734706463461</v>
      </c>
      <c r="N270" s="11">
        <v>105.97</v>
      </c>
      <c r="O270" s="14">
        <v>46795899</v>
      </c>
      <c r="P270" s="14">
        <v>12783.26</v>
      </c>
      <c r="Q270" s="14">
        <v>6061.58</v>
      </c>
      <c r="R270" s="14">
        <v>6984.76</v>
      </c>
      <c r="S270" s="11">
        <v>449.52</v>
      </c>
      <c r="T270" s="12">
        <v>619.32000000000005</v>
      </c>
    </row>
    <row r="271" spans="1:20">
      <c r="C271" s="2">
        <v>2014</v>
      </c>
      <c r="D271" s="14">
        <f t="shared" si="70"/>
        <v>10629</v>
      </c>
      <c r="E271" s="14">
        <f t="shared" si="67"/>
        <v>63400.798999999999</v>
      </c>
      <c r="F271" s="14">
        <f t="shared" si="63"/>
        <v>232184.02031646809</v>
      </c>
      <c r="G271" s="14">
        <f t="shared" si="64"/>
        <v>110123.55928892363</v>
      </c>
      <c r="H271" s="14">
        <f t="shared" si="65"/>
        <v>126245.19762974541</v>
      </c>
      <c r="I271" s="14">
        <f t="shared" si="68"/>
        <v>5604.6</v>
      </c>
      <c r="J271" s="14"/>
      <c r="K271" s="17">
        <f t="shared" si="69"/>
        <v>0.30197225629895463</v>
      </c>
      <c r="L271" s="17">
        <f t="shared" si="66"/>
        <v>12.487900161926646</v>
      </c>
      <c r="N271" s="11">
        <v>106.29</v>
      </c>
      <c r="O271" s="14">
        <v>63400799</v>
      </c>
      <c r="P271" s="14">
        <v>14262.6</v>
      </c>
      <c r="Q271" s="14">
        <v>6764.67</v>
      </c>
      <c r="R271" s="14">
        <v>7754.99</v>
      </c>
      <c r="S271" s="11">
        <v>560.46</v>
      </c>
      <c r="T271" s="12">
        <v>614.28</v>
      </c>
    </row>
    <row r="272" spans="1:20">
      <c r="C272" s="2">
        <v>2015</v>
      </c>
      <c r="D272" s="14">
        <f t="shared" si="70"/>
        <v>10765</v>
      </c>
      <c r="E272" s="14">
        <f t="shared" si="67"/>
        <v>55186.832000000002</v>
      </c>
      <c r="F272" s="14">
        <f t="shared" si="63"/>
        <v>252348.43619549158</v>
      </c>
      <c r="G272" s="14">
        <f t="shared" si="64"/>
        <v>120467.69635861536</v>
      </c>
      <c r="H272" s="14">
        <f t="shared" si="65"/>
        <v>135476.84798664183</v>
      </c>
      <c r="I272" s="14">
        <f t="shared" si="68"/>
        <v>6841.7</v>
      </c>
      <c r="J272" s="14"/>
      <c r="K272" s="17">
        <f t="shared" si="69"/>
        <v>1.2795182989933096</v>
      </c>
      <c r="L272" s="17">
        <f t="shared" si="66"/>
        <v>8.6846699663220903</v>
      </c>
      <c r="N272" s="11">
        <v>107.65</v>
      </c>
      <c r="O272" s="14">
        <v>55186832</v>
      </c>
      <c r="P272" s="14">
        <v>15717.27</v>
      </c>
      <c r="Q272" s="14">
        <v>7503.21</v>
      </c>
      <c r="R272" s="14">
        <v>8438.0400000000009</v>
      </c>
      <c r="S272" s="11">
        <v>684.17</v>
      </c>
      <c r="T272" s="12">
        <v>622.84</v>
      </c>
    </row>
    <row r="273" spans="1:20">
      <c r="A273" s="3" t="s">
        <v>48</v>
      </c>
      <c r="B273" s="1" t="s">
        <v>257</v>
      </c>
      <c r="C273" s="2">
        <v>2001</v>
      </c>
      <c r="D273" s="14">
        <f t="shared" si="70"/>
        <v>582</v>
      </c>
      <c r="E273" s="14">
        <f t="shared" si="67"/>
        <v>1582.72</v>
      </c>
      <c r="F273" s="14">
        <f t="shared" si="63"/>
        <v>51872.538359308921</v>
      </c>
      <c r="G273" s="14">
        <f t="shared" si="64"/>
        <v>33572.06717409689</v>
      </c>
      <c r="H273" s="14">
        <f t="shared" si="65"/>
        <v>20455.479038298898</v>
      </c>
      <c r="I273" s="14">
        <f t="shared" si="68"/>
        <v>985.8</v>
      </c>
      <c r="J273" s="14"/>
      <c r="K273" s="14"/>
      <c r="L273" s="14"/>
      <c r="N273" s="11">
        <v>5.82</v>
      </c>
      <c r="O273" s="14">
        <v>1582720</v>
      </c>
      <c r="P273" s="14">
        <v>4293.49</v>
      </c>
      <c r="Q273" s="14">
        <v>2778.76</v>
      </c>
      <c r="R273" s="14">
        <v>1693.1</v>
      </c>
      <c r="S273" s="11">
        <v>98.58</v>
      </c>
      <c r="T273" s="12">
        <v>827.7</v>
      </c>
    </row>
    <row r="274" spans="1:20">
      <c r="C274" s="2">
        <v>2002</v>
      </c>
      <c r="D274" s="14">
        <f t="shared" si="70"/>
        <v>659</v>
      </c>
      <c r="E274" s="14">
        <f t="shared" si="67"/>
        <v>2711.63</v>
      </c>
      <c r="F274" s="14">
        <f t="shared" si="63"/>
        <v>57086.021505376339</v>
      </c>
      <c r="G274" s="14">
        <f t="shared" si="64"/>
        <v>36417.421771173125</v>
      </c>
      <c r="H274" s="14">
        <f t="shared" si="65"/>
        <v>23260.96411743385</v>
      </c>
      <c r="I274" s="14">
        <f t="shared" si="68"/>
        <v>1124</v>
      </c>
      <c r="J274" s="14"/>
      <c r="K274" s="17">
        <f>+(D274/D273-1)*100</f>
        <v>13.230240549828176</v>
      </c>
      <c r="L274" s="17">
        <f t="shared" ref="L274:L287" si="71">+(F274/F273-1)*100</f>
        <v>10.050564925037687</v>
      </c>
      <c r="N274" s="11">
        <v>6.59</v>
      </c>
      <c r="O274" s="14">
        <v>2711630</v>
      </c>
      <c r="P274" s="14">
        <v>4725.01</v>
      </c>
      <c r="Q274" s="14">
        <v>3014.27</v>
      </c>
      <c r="R274" s="14">
        <v>1925.31</v>
      </c>
      <c r="S274" s="11">
        <v>112.4</v>
      </c>
      <c r="T274" s="12">
        <v>827.7</v>
      </c>
    </row>
    <row r="275" spans="1:20">
      <c r="C275" s="2">
        <v>2003</v>
      </c>
      <c r="D275" s="14">
        <f t="shared" si="70"/>
        <v>582</v>
      </c>
      <c r="E275" s="14">
        <f t="shared" si="67"/>
        <v>3208.71</v>
      </c>
      <c r="F275" s="14">
        <f t="shared" si="63"/>
        <v>64432.644678023433</v>
      </c>
      <c r="G275" s="14">
        <f t="shared" si="64"/>
        <v>40237.646490274252</v>
      </c>
      <c r="H275" s="14">
        <f t="shared" si="65"/>
        <v>27169.022592726833</v>
      </c>
      <c r="I275" s="14">
        <f t="shared" si="68"/>
        <v>1502.8999999999999</v>
      </c>
      <c r="J275" s="14"/>
      <c r="K275" s="17">
        <f t="shared" ref="K275:K286" si="72">+(D275/D274-1)*100</f>
        <v>-11.684370257966615</v>
      </c>
      <c r="L275" s="17">
        <f t="shared" si="71"/>
        <v>12.869390752612176</v>
      </c>
      <c r="N275" s="11">
        <v>5.82</v>
      </c>
      <c r="O275" s="14">
        <v>3208710</v>
      </c>
      <c r="P275" s="14">
        <v>5333.09</v>
      </c>
      <c r="Q275" s="14">
        <v>3330.47</v>
      </c>
      <c r="R275" s="14">
        <v>2248.7800000000002</v>
      </c>
      <c r="S275" s="11">
        <v>150.29</v>
      </c>
      <c r="T275" s="12">
        <v>827.7</v>
      </c>
    </row>
    <row r="276" spans="1:20">
      <c r="C276" s="2">
        <v>2004</v>
      </c>
      <c r="D276" s="14">
        <f t="shared" si="70"/>
        <v>701</v>
      </c>
      <c r="E276" s="14">
        <f t="shared" si="67"/>
        <v>3979.7020000000002</v>
      </c>
      <c r="F276" s="14">
        <f t="shared" si="63"/>
        <v>77078.460274502228</v>
      </c>
      <c r="G276" s="14">
        <f t="shared" si="64"/>
        <v>45979.605644693605</v>
      </c>
      <c r="H276" s="14">
        <f t="shared" si="65"/>
        <v>32960.806108641023</v>
      </c>
      <c r="I276" s="14">
        <f t="shared" si="68"/>
        <v>1883.5</v>
      </c>
      <c r="J276" s="14"/>
      <c r="K276" s="17">
        <f t="shared" si="72"/>
        <v>20.446735395188998</v>
      </c>
      <c r="L276" s="17">
        <f t="shared" si="71"/>
        <v>19.626410897257497</v>
      </c>
      <c r="N276" s="11">
        <v>7.01</v>
      </c>
      <c r="O276" s="14">
        <v>3979702</v>
      </c>
      <c r="P276" s="14">
        <v>6379.63</v>
      </c>
      <c r="Q276" s="14">
        <v>3805.64</v>
      </c>
      <c r="R276" s="14">
        <v>2728.1</v>
      </c>
      <c r="S276" s="11">
        <v>188.35</v>
      </c>
      <c r="T276" s="12">
        <v>827.68</v>
      </c>
    </row>
    <row r="277" spans="1:20">
      <c r="C277" s="2">
        <v>2005</v>
      </c>
      <c r="D277" s="14">
        <f t="shared" si="70"/>
        <v>886.99999999999989</v>
      </c>
      <c r="E277" s="14">
        <f t="shared" si="67"/>
        <v>4701.6049999999996</v>
      </c>
      <c r="F277" s="14">
        <f t="shared" si="63"/>
        <v>90153.448002246179</v>
      </c>
      <c r="G277" s="14">
        <f t="shared" si="64"/>
        <v>52097.733071279465</v>
      </c>
      <c r="H277" s="14">
        <f t="shared" si="65"/>
        <v>40604.758475041817</v>
      </c>
      <c r="I277" s="14">
        <f t="shared" si="68"/>
        <v>2379.7999999999997</v>
      </c>
      <c r="J277" s="14"/>
      <c r="K277" s="17">
        <f t="shared" si="72"/>
        <v>26.533523537803116</v>
      </c>
      <c r="L277" s="17">
        <f t="shared" si="71"/>
        <v>16.963218623178953</v>
      </c>
      <c r="N277" s="11">
        <v>8.8699999999999992</v>
      </c>
      <c r="O277" s="14">
        <v>4701605</v>
      </c>
      <c r="P277" s="14">
        <v>7385.1</v>
      </c>
      <c r="Q277" s="14">
        <v>4267.6899999999996</v>
      </c>
      <c r="R277" s="14">
        <v>3326.22</v>
      </c>
      <c r="S277" s="11">
        <v>237.98</v>
      </c>
      <c r="T277" s="12">
        <v>819.17</v>
      </c>
    </row>
    <row r="278" spans="1:20">
      <c r="C278" s="2">
        <v>2006</v>
      </c>
      <c r="D278" s="14">
        <f t="shared" si="70"/>
        <v>1208</v>
      </c>
      <c r="E278" s="14">
        <f t="shared" si="67"/>
        <v>6624.1180000000004</v>
      </c>
      <c r="F278" s="14">
        <f t="shared" si="63"/>
        <v>109012.26824556563</v>
      </c>
      <c r="G278" s="14">
        <f t="shared" si="64"/>
        <v>60524.348327855696</v>
      </c>
      <c r="H278" s="14">
        <f t="shared" si="65"/>
        <v>52723.977018991951</v>
      </c>
      <c r="I278" s="14">
        <f t="shared" si="68"/>
        <v>2767.2000000000003</v>
      </c>
      <c r="J278" s="14"/>
      <c r="K278" s="17">
        <f t="shared" si="72"/>
        <v>36.18940248027058</v>
      </c>
      <c r="L278" s="17">
        <f t="shared" si="71"/>
        <v>20.918579001936322</v>
      </c>
      <c r="N278" s="11">
        <v>12.08</v>
      </c>
      <c r="O278" s="14">
        <v>6624118</v>
      </c>
      <c r="P278" s="14">
        <v>8690.24</v>
      </c>
      <c r="Q278" s="14">
        <v>4824.88</v>
      </c>
      <c r="R278" s="14">
        <v>4203.05</v>
      </c>
      <c r="S278" s="11">
        <v>276.72000000000003</v>
      </c>
      <c r="T278" s="12">
        <v>797.18</v>
      </c>
    </row>
    <row r="279" spans="1:20">
      <c r="C279" s="2">
        <v>2007</v>
      </c>
      <c r="D279" s="14">
        <f t="shared" si="70"/>
        <v>1493</v>
      </c>
      <c r="E279" s="14">
        <f t="shared" si="67"/>
        <v>8605.9590000000007</v>
      </c>
      <c r="F279" s="14">
        <f t="shared" si="63"/>
        <v>138905.70752235665</v>
      </c>
      <c r="G279" s="14">
        <f t="shared" si="64"/>
        <v>74586.533403471854</v>
      </c>
      <c r="H279" s="14">
        <f t="shared" si="65"/>
        <v>68944.634402945812</v>
      </c>
      <c r="I279" s="14">
        <f t="shared" si="68"/>
        <v>2933.6000000000004</v>
      </c>
      <c r="J279" s="14"/>
      <c r="K279" s="17">
        <f t="shared" si="72"/>
        <v>23.592715231788077</v>
      </c>
      <c r="L279" s="17">
        <f t="shared" si="71"/>
        <v>27.422087218157685</v>
      </c>
      <c r="N279" s="11">
        <v>14.93</v>
      </c>
      <c r="O279" s="14">
        <v>8605959</v>
      </c>
      <c r="P279" s="14">
        <v>10562.39</v>
      </c>
      <c r="Q279" s="14">
        <v>5671.56</v>
      </c>
      <c r="R279" s="14">
        <v>5242.55</v>
      </c>
      <c r="S279" s="11">
        <v>293.36</v>
      </c>
      <c r="T279" s="12">
        <v>760.4</v>
      </c>
    </row>
    <row r="280" spans="1:20">
      <c r="C280" s="2">
        <v>2008</v>
      </c>
      <c r="D280" s="14">
        <f t="shared" si="70"/>
        <v>3088</v>
      </c>
      <c r="E280" s="14">
        <f t="shared" si="67"/>
        <v>13132.485000000001</v>
      </c>
      <c r="F280" s="14">
        <f t="shared" si="63"/>
        <v>181440.58400886957</v>
      </c>
      <c r="G280" s="14">
        <f t="shared" si="64"/>
        <v>94169.558393687636</v>
      </c>
      <c r="H280" s="14">
        <f t="shared" si="65"/>
        <v>94665.735554563653</v>
      </c>
      <c r="I280" s="14">
        <f t="shared" si="68"/>
        <v>3412.5</v>
      </c>
      <c r="J280" s="14"/>
      <c r="K280" s="17">
        <f t="shared" si="72"/>
        <v>106.83188211654388</v>
      </c>
      <c r="L280" s="17">
        <f t="shared" si="71"/>
        <v>30.621402997185697</v>
      </c>
      <c r="N280" s="11">
        <v>30.88</v>
      </c>
      <c r="O280" s="14">
        <v>13132485</v>
      </c>
      <c r="P280" s="14">
        <v>12601.23</v>
      </c>
      <c r="Q280" s="14">
        <v>6540.17</v>
      </c>
      <c r="R280" s="14">
        <v>6574.63</v>
      </c>
      <c r="S280" s="11">
        <v>341.25</v>
      </c>
      <c r="T280" s="12">
        <v>694.51</v>
      </c>
    </row>
    <row r="281" spans="1:20">
      <c r="C281" s="2">
        <v>2009</v>
      </c>
      <c r="D281" s="14">
        <f t="shared" si="70"/>
        <v>3590</v>
      </c>
      <c r="E281" s="14">
        <f t="shared" si="67"/>
        <v>14169.45</v>
      </c>
      <c r="F281" s="14">
        <f t="shared" si="63"/>
        <v>207162.64090177132</v>
      </c>
      <c r="G281" s="14">
        <f t="shared" si="64"/>
        <v>105584.83384570341</v>
      </c>
      <c r="H281" s="14">
        <f t="shared" si="65"/>
        <v>113016.10305958132</v>
      </c>
      <c r="I281" s="14">
        <f t="shared" si="68"/>
        <v>3649.1000000000004</v>
      </c>
      <c r="J281" s="14"/>
      <c r="K281" s="17">
        <f t="shared" si="72"/>
        <v>16.256476683937816</v>
      </c>
      <c r="L281" s="17">
        <f t="shared" si="71"/>
        <v>14.176573027148297</v>
      </c>
      <c r="N281" s="11">
        <v>35.9</v>
      </c>
      <c r="O281" s="14">
        <v>14169450</v>
      </c>
      <c r="P281" s="14">
        <v>14151.28</v>
      </c>
      <c r="Q281" s="14">
        <v>7212.5</v>
      </c>
      <c r="R281" s="14">
        <v>7720.13</v>
      </c>
      <c r="S281" s="11">
        <v>364.91</v>
      </c>
      <c r="T281" s="12">
        <v>683.1</v>
      </c>
    </row>
    <row r="282" spans="1:20">
      <c r="C282" s="2">
        <v>2010</v>
      </c>
      <c r="D282" s="14">
        <f t="shared" si="70"/>
        <v>6025</v>
      </c>
      <c r="E282" s="14">
        <f t="shared" si="67"/>
        <v>18840.625</v>
      </c>
      <c r="F282" s="14">
        <f t="shared" si="63"/>
        <v>253866.31213531276</v>
      </c>
      <c r="G282" s="14">
        <f t="shared" si="64"/>
        <v>127181.18029396559</v>
      </c>
      <c r="H282" s="14">
        <f t="shared" si="65"/>
        <v>136197.94667257552</v>
      </c>
      <c r="I282" s="14">
        <f t="shared" si="68"/>
        <v>3722.2000000000003</v>
      </c>
      <c r="J282" s="14"/>
      <c r="K282" s="17">
        <f t="shared" si="72"/>
        <v>67.827298050139277</v>
      </c>
      <c r="L282" s="17">
        <f t="shared" si="71"/>
        <v>22.544446735300383</v>
      </c>
      <c r="N282" s="11">
        <v>60.25</v>
      </c>
      <c r="O282" s="14">
        <v>18840625</v>
      </c>
      <c r="P282" s="14">
        <v>17185.48</v>
      </c>
      <c r="Q282" s="14">
        <v>8609.5300000000007</v>
      </c>
      <c r="R282" s="14">
        <v>9219.92</v>
      </c>
      <c r="S282" s="11">
        <v>372.22</v>
      </c>
      <c r="T282" s="12">
        <v>676.95</v>
      </c>
    </row>
    <row r="283" spans="1:20">
      <c r="C283" s="2">
        <v>2011</v>
      </c>
      <c r="D283" s="14">
        <f t="shared" si="70"/>
        <v>9481</v>
      </c>
      <c r="E283" s="14">
        <f t="shared" si="67"/>
        <v>29027.285</v>
      </c>
      <c r="F283" s="14">
        <f t="shared" si="63"/>
        <v>325550.87632377533</v>
      </c>
      <c r="G283" s="14">
        <f t="shared" si="64"/>
        <v>161398.40217997151</v>
      </c>
      <c r="H283" s="14">
        <f t="shared" si="65"/>
        <v>171358.14702421502</v>
      </c>
      <c r="I283" s="14">
        <f t="shared" si="68"/>
        <v>3658.2999999999997</v>
      </c>
      <c r="J283" s="14"/>
      <c r="K283" s="17">
        <f t="shared" si="72"/>
        <v>57.360995850622402</v>
      </c>
      <c r="L283" s="17">
        <f t="shared" si="71"/>
        <v>28.23713141988453</v>
      </c>
      <c r="N283" s="11">
        <v>94.81</v>
      </c>
      <c r="O283" s="14">
        <v>29027285</v>
      </c>
      <c r="P283" s="14">
        <v>21026.68</v>
      </c>
      <c r="Q283" s="14">
        <v>10424.4</v>
      </c>
      <c r="R283" s="14">
        <v>11067.68</v>
      </c>
      <c r="S283" s="11">
        <v>365.83</v>
      </c>
      <c r="T283" s="12">
        <v>645.88</v>
      </c>
    </row>
    <row r="284" spans="1:20">
      <c r="C284" s="2">
        <v>2012</v>
      </c>
      <c r="D284" s="14">
        <f t="shared" si="70"/>
        <v>9801</v>
      </c>
      <c r="E284" s="14">
        <f t="shared" si="67"/>
        <v>38469.065000000002</v>
      </c>
      <c r="F284" s="14">
        <f t="shared" si="63"/>
        <v>378182.97029702971</v>
      </c>
      <c r="G284" s="14">
        <f t="shared" si="64"/>
        <v>188937.82178217822</v>
      </c>
      <c r="H284" s="14">
        <f t="shared" si="65"/>
        <v>197956.43564356436</v>
      </c>
      <c r="I284" s="14">
        <f t="shared" si="68"/>
        <v>4029.2000000000003</v>
      </c>
      <c r="J284" s="14"/>
      <c r="K284" s="17">
        <f t="shared" si="72"/>
        <v>3.3751713954224272</v>
      </c>
      <c r="L284" s="17">
        <f t="shared" si="71"/>
        <v>16.167087174696881</v>
      </c>
      <c r="N284" s="11">
        <v>98.01</v>
      </c>
      <c r="O284" s="14">
        <v>38469065</v>
      </c>
      <c r="P284" s="14">
        <v>23872.799999999999</v>
      </c>
      <c r="Q284" s="14">
        <v>11926.7</v>
      </c>
      <c r="R284" s="14">
        <v>12496</v>
      </c>
      <c r="S284" s="11">
        <v>402.92</v>
      </c>
      <c r="T284" s="12">
        <v>631.25</v>
      </c>
    </row>
    <row r="285" spans="1:20">
      <c r="C285" s="2">
        <v>2013</v>
      </c>
      <c r="D285" s="14">
        <f t="shared" si="70"/>
        <v>10284</v>
      </c>
      <c r="E285" s="14">
        <f t="shared" si="67"/>
        <v>41949.055999999997</v>
      </c>
      <c r="F285" s="14">
        <f t="shared" si="63"/>
        <v>424026.35148227081</v>
      </c>
      <c r="G285" s="14">
        <f t="shared" si="64"/>
        <v>213509.65575146931</v>
      </c>
      <c r="H285" s="14">
        <f t="shared" si="65"/>
        <v>217893.65755990439</v>
      </c>
      <c r="I285" s="14">
        <f t="shared" si="68"/>
        <v>4185.2</v>
      </c>
      <c r="J285" s="14"/>
      <c r="K285" s="17">
        <f t="shared" si="72"/>
        <v>4.9280685644321975</v>
      </c>
      <c r="L285" s="17">
        <f t="shared" si="71"/>
        <v>12.122010980355657</v>
      </c>
      <c r="N285" s="11">
        <v>102.84</v>
      </c>
      <c r="O285" s="14">
        <v>41949056</v>
      </c>
      <c r="P285" s="14">
        <v>26260.799999999999</v>
      </c>
      <c r="Q285" s="14">
        <v>13223.08</v>
      </c>
      <c r="R285" s="14">
        <v>13494.59</v>
      </c>
      <c r="S285" s="11">
        <v>418.52</v>
      </c>
      <c r="T285" s="12">
        <v>619.32000000000005</v>
      </c>
    </row>
    <row r="286" spans="1:20">
      <c r="C286" s="2">
        <v>2014</v>
      </c>
      <c r="D286" s="14">
        <f t="shared" si="70"/>
        <v>10288</v>
      </c>
      <c r="E286" s="14">
        <f t="shared" si="67"/>
        <v>44839.133000000002</v>
      </c>
      <c r="F286" s="14">
        <f t="shared" si="63"/>
        <v>464554.60050791176</v>
      </c>
      <c r="G286" s="14">
        <f t="shared" si="64"/>
        <v>236536.10731262618</v>
      </c>
      <c r="H286" s="14">
        <f t="shared" si="65"/>
        <v>234851.37071042522</v>
      </c>
      <c r="I286" s="14">
        <f t="shared" si="68"/>
        <v>5149</v>
      </c>
      <c r="J286" s="14"/>
      <c r="K286" s="17">
        <f t="shared" si="72"/>
        <v>3.8895371450786698E-2</v>
      </c>
      <c r="L286" s="17">
        <f t="shared" si="71"/>
        <v>9.5579552742338194</v>
      </c>
      <c r="N286" s="11">
        <v>102.88</v>
      </c>
      <c r="O286" s="14">
        <v>44839133</v>
      </c>
      <c r="P286" s="14">
        <v>28536.66</v>
      </c>
      <c r="Q286" s="14">
        <v>14529.94</v>
      </c>
      <c r="R286" s="14">
        <v>14426.45</v>
      </c>
      <c r="S286" s="11">
        <v>514.9</v>
      </c>
      <c r="T286" s="12">
        <v>614.28</v>
      </c>
    </row>
    <row r="287" spans="1:20">
      <c r="C287" s="2">
        <v>2015</v>
      </c>
      <c r="D287" s="14"/>
      <c r="E287" s="14">
        <f t="shared" si="67"/>
        <v>33092.898000000001</v>
      </c>
      <c r="F287" s="14">
        <f t="shared" si="63"/>
        <v>482517.1793719093</v>
      </c>
      <c r="G287" s="14">
        <f t="shared" si="64"/>
        <v>253274.67728469588</v>
      </c>
      <c r="H287" s="14">
        <f t="shared" si="65"/>
        <v>237720.92351165626</v>
      </c>
      <c r="I287" s="14">
        <f t="shared" si="68"/>
        <v>8178.8</v>
      </c>
      <c r="J287" s="14"/>
      <c r="K287" s="17"/>
      <c r="L287" s="17">
        <f t="shared" si="71"/>
        <v>3.8666238251345408</v>
      </c>
      <c r="O287" s="14">
        <v>33092898</v>
      </c>
      <c r="P287" s="14">
        <v>30053.1</v>
      </c>
      <c r="Q287" s="14">
        <v>15774.96</v>
      </c>
      <c r="R287" s="14">
        <v>14806.21</v>
      </c>
      <c r="S287" s="11">
        <v>817.88</v>
      </c>
      <c r="T287" s="12">
        <v>622.84</v>
      </c>
    </row>
    <row r="288" spans="1:20">
      <c r="A288" s="3" t="s">
        <v>49</v>
      </c>
      <c r="B288" s="1" t="s">
        <v>258</v>
      </c>
      <c r="C288" s="2">
        <v>2001</v>
      </c>
      <c r="D288" s="14">
        <f t="shared" ref="D288:D316" si="73">+N288*100</f>
        <v>74</v>
      </c>
      <c r="E288" s="14">
        <f t="shared" si="67"/>
        <v>476.32</v>
      </c>
      <c r="F288" s="14">
        <f t="shared" si="63"/>
        <v>13596.351335024763</v>
      </c>
      <c r="G288" s="14">
        <f t="shared" si="64"/>
        <v>8484.8375015102083</v>
      </c>
      <c r="H288" s="14">
        <f t="shared" si="65"/>
        <v>6319.3185936933651</v>
      </c>
      <c r="I288" s="14">
        <f t="shared" si="68"/>
        <v>266.90000000000003</v>
      </c>
      <c r="J288" s="14"/>
      <c r="K288" s="14"/>
      <c r="L288" s="14"/>
      <c r="N288" s="11">
        <v>0.74</v>
      </c>
      <c r="O288" s="14">
        <v>476320</v>
      </c>
      <c r="P288" s="14">
        <v>1125.3699999999999</v>
      </c>
      <c r="Q288" s="14">
        <v>702.29</v>
      </c>
      <c r="R288" s="14">
        <v>523.04999999999995</v>
      </c>
      <c r="S288" s="11">
        <v>26.69</v>
      </c>
      <c r="T288" s="12">
        <v>827.7</v>
      </c>
    </row>
    <row r="289" spans="1:20">
      <c r="C289" s="2">
        <v>2002</v>
      </c>
      <c r="D289" s="14">
        <f t="shared" si="73"/>
        <v>52</v>
      </c>
      <c r="E289" s="14">
        <f t="shared" si="67"/>
        <v>548.91</v>
      </c>
      <c r="F289" s="14">
        <f t="shared" si="63"/>
        <v>14884.982481575447</v>
      </c>
      <c r="G289" s="14">
        <f t="shared" si="64"/>
        <v>9309.411622568563</v>
      </c>
      <c r="H289" s="14">
        <f t="shared" si="65"/>
        <v>7085.1757883291048</v>
      </c>
      <c r="I289" s="14">
        <f t="shared" si="68"/>
        <v>308</v>
      </c>
      <c r="J289" s="14"/>
      <c r="K289" s="17">
        <f>+(D289/D288-1)*100</f>
        <v>-29.729729729729726</v>
      </c>
      <c r="L289" s="17">
        <f t="shared" ref="L289:L302" si="74">+(F289/F288-1)*100</f>
        <v>9.4777717550672325</v>
      </c>
      <c r="N289" s="11">
        <v>0.52</v>
      </c>
      <c r="O289" s="14">
        <v>548910</v>
      </c>
      <c r="P289" s="14">
        <v>1232.03</v>
      </c>
      <c r="Q289" s="14">
        <v>770.54</v>
      </c>
      <c r="R289" s="14">
        <v>586.44000000000005</v>
      </c>
      <c r="S289" s="11">
        <v>30.8</v>
      </c>
      <c r="T289" s="12">
        <v>827.7</v>
      </c>
    </row>
    <row r="290" spans="1:20">
      <c r="C290" s="2">
        <v>2003</v>
      </c>
      <c r="D290" s="14">
        <f t="shared" si="73"/>
        <v>39</v>
      </c>
      <c r="E290" s="14">
        <f t="shared" si="67"/>
        <v>877.2</v>
      </c>
      <c r="F290" s="14">
        <f t="shared" si="63"/>
        <v>16912.287060529176</v>
      </c>
      <c r="G290" s="14">
        <f t="shared" si="64"/>
        <v>10432.040594418266</v>
      </c>
      <c r="H290" s="14">
        <f t="shared" si="65"/>
        <v>8130.7236921589938</v>
      </c>
      <c r="I290" s="14">
        <f t="shared" si="68"/>
        <v>362.9</v>
      </c>
      <c r="J290" s="14"/>
      <c r="K290" s="17">
        <f t="shared" ref="K290:K301" si="75">+(D290/D289-1)*100</f>
        <v>-25</v>
      </c>
      <c r="L290" s="17">
        <f t="shared" si="74"/>
        <v>13.619798219199208</v>
      </c>
      <c r="N290" s="11">
        <v>0.39</v>
      </c>
      <c r="O290" s="14">
        <v>877200</v>
      </c>
      <c r="P290" s="14">
        <v>1399.83</v>
      </c>
      <c r="Q290" s="14">
        <v>863.46</v>
      </c>
      <c r="R290" s="14">
        <v>672.98</v>
      </c>
      <c r="S290" s="11">
        <v>36.29</v>
      </c>
      <c r="T290" s="12">
        <v>827.7</v>
      </c>
    </row>
    <row r="291" spans="1:20">
      <c r="C291" s="2">
        <v>2004</v>
      </c>
      <c r="D291" s="14">
        <f t="shared" si="73"/>
        <v>35</v>
      </c>
      <c r="E291" s="14">
        <f t="shared" si="67"/>
        <v>996.37699999999995</v>
      </c>
      <c r="F291" s="14">
        <f t="shared" si="63"/>
        <v>20400.275468780204</v>
      </c>
      <c r="G291" s="14">
        <f t="shared" si="64"/>
        <v>12657.790450415621</v>
      </c>
      <c r="H291" s="14">
        <f t="shared" si="65"/>
        <v>9873.7434757394167</v>
      </c>
      <c r="I291" s="14">
        <f t="shared" si="68"/>
        <v>424.3</v>
      </c>
      <c r="J291" s="14"/>
      <c r="K291" s="17">
        <f t="shared" si="75"/>
        <v>-10.256410256410254</v>
      </c>
      <c r="L291" s="17">
        <f t="shared" si="74"/>
        <v>20.623990095292832</v>
      </c>
      <c r="N291" s="11">
        <v>0.35</v>
      </c>
      <c r="O291" s="14">
        <v>996377</v>
      </c>
      <c r="P291" s="14">
        <v>1688.49</v>
      </c>
      <c r="Q291" s="14">
        <v>1047.6600000000001</v>
      </c>
      <c r="R291" s="14">
        <v>817.23</v>
      </c>
      <c r="S291" s="11">
        <v>42.43</v>
      </c>
      <c r="T291" s="12">
        <v>827.68</v>
      </c>
    </row>
    <row r="292" spans="1:20">
      <c r="C292" s="2">
        <v>2005</v>
      </c>
      <c r="D292" s="14">
        <f t="shared" si="73"/>
        <v>20</v>
      </c>
      <c r="E292" s="14">
        <f t="shared" si="67"/>
        <v>1090.9949999999999</v>
      </c>
      <c r="F292" s="14">
        <f t="shared" si="63"/>
        <v>23609.018884968933</v>
      </c>
      <c r="G292" s="14">
        <f t="shared" si="64"/>
        <v>14864.191803899072</v>
      </c>
      <c r="H292" s="14">
        <f t="shared" si="65"/>
        <v>11193.769303075065</v>
      </c>
      <c r="I292" s="14">
        <f t="shared" si="68"/>
        <v>481.4</v>
      </c>
      <c r="J292" s="14"/>
      <c r="K292" s="17">
        <f t="shared" si="75"/>
        <v>-42.857142857142861</v>
      </c>
      <c r="L292" s="17">
        <f t="shared" si="74"/>
        <v>15.728921999603717</v>
      </c>
      <c r="N292" s="11">
        <v>0.2</v>
      </c>
      <c r="O292" s="14">
        <v>1090995</v>
      </c>
      <c r="P292" s="14">
        <v>1933.98</v>
      </c>
      <c r="Q292" s="14">
        <v>1217.6300000000001</v>
      </c>
      <c r="R292" s="14">
        <v>916.96</v>
      </c>
      <c r="S292" s="11">
        <v>48.14</v>
      </c>
      <c r="T292" s="12">
        <v>819.17</v>
      </c>
    </row>
    <row r="293" spans="1:20">
      <c r="C293" s="2">
        <v>2006</v>
      </c>
      <c r="D293" s="14">
        <f t="shared" si="73"/>
        <v>28.999999999999996</v>
      </c>
      <c r="E293" s="14">
        <f t="shared" si="67"/>
        <v>1509.6010000000001</v>
      </c>
      <c r="F293" s="14">
        <f t="shared" si="63"/>
        <v>28567.575704357863</v>
      </c>
      <c r="G293" s="14">
        <f t="shared" si="64"/>
        <v>17149.451817657242</v>
      </c>
      <c r="H293" s="14">
        <f t="shared" si="65"/>
        <v>13682.355302441107</v>
      </c>
      <c r="I293" s="14">
        <f t="shared" si="68"/>
        <v>535.1</v>
      </c>
      <c r="J293" s="14"/>
      <c r="K293" s="17">
        <f t="shared" si="75"/>
        <v>44.999999999999972</v>
      </c>
      <c r="L293" s="17">
        <f t="shared" si="74"/>
        <v>21.002807628511299</v>
      </c>
      <c r="N293" s="11">
        <v>0.28999999999999998</v>
      </c>
      <c r="O293" s="14">
        <v>1509601</v>
      </c>
      <c r="P293" s="14">
        <v>2277.35</v>
      </c>
      <c r="Q293" s="14">
        <v>1367.12</v>
      </c>
      <c r="R293" s="14">
        <v>1090.73</v>
      </c>
      <c r="S293" s="11">
        <v>53.51</v>
      </c>
      <c r="T293" s="12">
        <v>797.18</v>
      </c>
    </row>
    <row r="294" spans="1:20">
      <c r="C294" s="2">
        <v>2007</v>
      </c>
      <c r="D294" s="14">
        <f t="shared" si="73"/>
        <v>118</v>
      </c>
      <c r="E294" s="14">
        <f t="shared" si="67"/>
        <v>1658.6569999999999</v>
      </c>
      <c r="F294" s="14">
        <f t="shared" si="63"/>
        <v>35559.968437664385</v>
      </c>
      <c r="G294" s="14">
        <f t="shared" si="64"/>
        <v>20961.204629142558</v>
      </c>
      <c r="H294" s="14">
        <f t="shared" si="65"/>
        <v>17392.425039452919</v>
      </c>
      <c r="I294" s="14">
        <f t="shared" si="68"/>
        <v>585.1</v>
      </c>
      <c r="J294" s="14"/>
      <c r="K294" s="17">
        <f t="shared" si="75"/>
        <v>306.89655172413796</v>
      </c>
      <c r="L294" s="17">
        <f t="shared" si="74"/>
        <v>24.476675254735959</v>
      </c>
      <c r="N294" s="11">
        <v>1.18</v>
      </c>
      <c r="O294" s="14">
        <v>1658657</v>
      </c>
      <c r="P294" s="14">
        <v>2703.98</v>
      </c>
      <c r="Q294" s="14">
        <v>1593.89</v>
      </c>
      <c r="R294" s="14">
        <v>1322.52</v>
      </c>
      <c r="S294" s="11">
        <v>58.51</v>
      </c>
      <c r="T294" s="12">
        <v>760.4</v>
      </c>
    </row>
    <row r="295" spans="1:20">
      <c r="C295" s="2">
        <v>2008</v>
      </c>
      <c r="D295" s="14">
        <f t="shared" si="73"/>
        <v>128</v>
      </c>
      <c r="E295" s="14">
        <f t="shared" si="67"/>
        <v>1601.354</v>
      </c>
      <c r="F295" s="14">
        <f t="shared" si="63"/>
        <v>45597.90355790413</v>
      </c>
      <c r="G295" s="14">
        <f t="shared" si="64"/>
        <v>27315.08545593296</v>
      </c>
      <c r="H295" s="14">
        <f t="shared" si="65"/>
        <v>23344.228304848024</v>
      </c>
      <c r="I295" s="14">
        <f t="shared" si="68"/>
        <v>607.9</v>
      </c>
      <c r="J295" s="14"/>
      <c r="K295" s="17">
        <f t="shared" si="75"/>
        <v>8.4745762711864394</v>
      </c>
      <c r="L295" s="17">
        <f t="shared" si="74"/>
        <v>28.228189059942398</v>
      </c>
      <c r="N295" s="11">
        <v>1.28</v>
      </c>
      <c r="O295" s="14">
        <v>1601354</v>
      </c>
      <c r="P295" s="14">
        <v>3166.82</v>
      </c>
      <c r="Q295" s="14">
        <v>1897.06</v>
      </c>
      <c r="R295" s="14">
        <v>1621.28</v>
      </c>
      <c r="S295" s="11">
        <v>60.79</v>
      </c>
      <c r="T295" s="12">
        <v>694.51</v>
      </c>
    </row>
    <row r="296" spans="1:20">
      <c r="C296" s="2">
        <v>2009</v>
      </c>
      <c r="D296" s="14">
        <f t="shared" si="73"/>
        <v>134</v>
      </c>
      <c r="E296" s="14">
        <f t="shared" si="67"/>
        <v>735.51</v>
      </c>
      <c r="F296" s="14">
        <f t="shared" si="63"/>
        <v>49590.982286634455</v>
      </c>
      <c r="G296" s="14">
        <f t="shared" si="64"/>
        <v>31137.607963694922</v>
      </c>
      <c r="H296" s="14">
        <f t="shared" si="65"/>
        <v>28048.162787293222</v>
      </c>
      <c r="I296" s="14">
        <f t="shared" si="68"/>
        <v>695.69999999999993</v>
      </c>
      <c r="J296" s="14"/>
      <c r="K296" s="17">
        <f t="shared" si="75"/>
        <v>4.6875</v>
      </c>
      <c r="L296" s="17">
        <f t="shared" si="74"/>
        <v>8.7571542048190167</v>
      </c>
      <c r="N296" s="11">
        <v>1.34</v>
      </c>
      <c r="O296" s="14">
        <v>735510</v>
      </c>
      <c r="P296" s="14">
        <v>3387.56</v>
      </c>
      <c r="Q296" s="14">
        <v>2127.0100000000002</v>
      </c>
      <c r="R296" s="14">
        <v>1915.97</v>
      </c>
      <c r="S296" s="11">
        <v>69.569999999999993</v>
      </c>
      <c r="T296" s="12">
        <v>683.1</v>
      </c>
    </row>
    <row r="297" spans="1:20">
      <c r="C297" s="2">
        <v>2010</v>
      </c>
      <c r="D297" s="14">
        <f t="shared" si="73"/>
        <v>135</v>
      </c>
      <c r="E297" s="14">
        <f t="shared" si="67"/>
        <v>1637.7850000000001</v>
      </c>
      <c r="F297" s="14">
        <f t="shared" si="63"/>
        <v>60872.29485190929</v>
      </c>
      <c r="G297" s="14">
        <f t="shared" si="64"/>
        <v>36369.451215008492</v>
      </c>
      <c r="H297" s="14">
        <f t="shared" si="65"/>
        <v>34618.804933894673</v>
      </c>
      <c r="I297" s="14">
        <f t="shared" si="68"/>
        <v>814.09999999999991</v>
      </c>
      <c r="J297" s="14"/>
      <c r="K297" s="17">
        <f t="shared" si="75"/>
        <v>0.74626865671640896</v>
      </c>
      <c r="L297" s="17">
        <f t="shared" si="74"/>
        <v>22.748717700466536</v>
      </c>
      <c r="N297" s="11">
        <v>1.35</v>
      </c>
      <c r="O297" s="14">
        <v>1637785</v>
      </c>
      <c r="P297" s="14">
        <v>4120.75</v>
      </c>
      <c r="Q297" s="14">
        <v>2462.0300000000002</v>
      </c>
      <c r="R297" s="14">
        <v>2343.52</v>
      </c>
      <c r="S297" s="11">
        <v>81.41</v>
      </c>
      <c r="T297" s="12">
        <v>676.95</v>
      </c>
    </row>
    <row r="298" spans="1:20">
      <c r="C298" s="2">
        <v>2011</v>
      </c>
      <c r="D298" s="14">
        <f t="shared" si="73"/>
        <v>70</v>
      </c>
      <c r="E298" s="14">
        <f t="shared" si="67"/>
        <v>2158.779</v>
      </c>
      <c r="F298" s="14">
        <f t="shared" si="63"/>
        <v>77729.144732767701</v>
      </c>
      <c r="G298" s="14">
        <f t="shared" si="64"/>
        <v>45937.635474081872</v>
      </c>
      <c r="H298" s="14">
        <f t="shared" si="65"/>
        <v>44470.644701802194</v>
      </c>
      <c r="I298" s="14">
        <f t="shared" si="68"/>
        <v>909.80000000000007</v>
      </c>
      <c r="J298" s="14"/>
      <c r="K298" s="17">
        <f t="shared" si="75"/>
        <v>-48.148148148148152</v>
      </c>
      <c r="L298" s="17">
        <f t="shared" si="74"/>
        <v>27.692154405987026</v>
      </c>
      <c r="N298" s="11">
        <v>0.7</v>
      </c>
      <c r="O298" s="14">
        <v>2158779</v>
      </c>
      <c r="P298" s="14">
        <v>5020.37</v>
      </c>
      <c r="Q298" s="14">
        <v>2967.02</v>
      </c>
      <c r="R298" s="14">
        <v>2872.27</v>
      </c>
      <c r="S298" s="11">
        <v>90.98</v>
      </c>
      <c r="T298" s="12">
        <v>645.88</v>
      </c>
    </row>
    <row r="299" spans="1:20">
      <c r="C299" s="2">
        <v>2012</v>
      </c>
      <c r="D299" s="14">
        <f t="shared" si="73"/>
        <v>60</v>
      </c>
      <c r="E299" s="14">
        <f t="shared" si="67"/>
        <v>3573.5450000000001</v>
      </c>
      <c r="F299" s="14">
        <f t="shared" si="63"/>
        <v>89508.118811881184</v>
      </c>
      <c r="G299" s="14">
        <f t="shared" si="64"/>
        <v>52720.316831683165</v>
      </c>
      <c r="H299" s="14">
        <f t="shared" si="65"/>
        <v>52246.33663366337</v>
      </c>
      <c r="I299" s="14">
        <f t="shared" si="68"/>
        <v>998.19999999999993</v>
      </c>
      <c r="J299" s="14"/>
      <c r="K299" s="17">
        <f t="shared" si="75"/>
        <v>-14.28571428571429</v>
      </c>
      <c r="L299" s="17">
        <f t="shared" si="74"/>
        <v>15.153870687255754</v>
      </c>
      <c r="N299" s="11">
        <v>0.6</v>
      </c>
      <c r="O299" s="14">
        <v>3573545</v>
      </c>
      <c r="P299" s="14">
        <v>5650.2</v>
      </c>
      <c r="Q299" s="14">
        <v>3327.97</v>
      </c>
      <c r="R299" s="14">
        <v>3298.05</v>
      </c>
      <c r="S299" s="11">
        <v>99.82</v>
      </c>
      <c r="T299" s="12">
        <v>631.25</v>
      </c>
    </row>
    <row r="300" spans="1:20">
      <c r="C300" s="2">
        <v>2013</v>
      </c>
      <c r="D300" s="14">
        <f t="shared" si="73"/>
        <v>70</v>
      </c>
      <c r="E300" s="14">
        <f t="shared" si="67"/>
        <v>4677.3220000000001</v>
      </c>
      <c r="F300" s="14">
        <f t="shared" si="63"/>
        <v>101207.77627074855</v>
      </c>
      <c r="G300" s="14">
        <f t="shared" si="64"/>
        <v>59466.67312536329</v>
      </c>
      <c r="H300" s="14">
        <f t="shared" si="65"/>
        <v>60967.674223341717</v>
      </c>
      <c r="I300" s="14">
        <f t="shared" si="68"/>
        <v>1181.5999999999999</v>
      </c>
      <c r="J300" s="14"/>
      <c r="K300" s="17">
        <f t="shared" si="75"/>
        <v>16.666666666666675</v>
      </c>
      <c r="L300" s="17">
        <f t="shared" si="74"/>
        <v>13.071057256221064</v>
      </c>
      <c r="N300" s="11">
        <v>0.7</v>
      </c>
      <c r="O300" s="14">
        <v>4677322</v>
      </c>
      <c r="P300" s="14">
        <v>6268</v>
      </c>
      <c r="Q300" s="14">
        <v>3682.89</v>
      </c>
      <c r="R300" s="14">
        <v>3775.85</v>
      </c>
      <c r="S300" s="11">
        <v>118.16</v>
      </c>
      <c r="T300" s="12">
        <v>619.32000000000005</v>
      </c>
    </row>
    <row r="301" spans="1:20">
      <c r="C301" s="2">
        <v>2014</v>
      </c>
      <c r="D301" s="14">
        <f t="shared" si="73"/>
        <v>100</v>
      </c>
      <c r="E301" s="14">
        <f t="shared" si="67"/>
        <v>5329.482</v>
      </c>
      <c r="F301" s="14">
        <f t="shared" si="63"/>
        <v>111298.10509865209</v>
      </c>
      <c r="G301" s="14">
        <f t="shared" si="64"/>
        <v>65696.26229081201</v>
      </c>
      <c r="H301" s="14">
        <f t="shared" si="65"/>
        <v>67564.465715960163</v>
      </c>
      <c r="I301" s="14">
        <f t="shared" si="68"/>
        <v>1491.8000000000002</v>
      </c>
      <c r="J301" s="14"/>
      <c r="K301" s="17">
        <f t="shared" si="75"/>
        <v>42.857142857142861</v>
      </c>
      <c r="L301" s="17">
        <f t="shared" si="74"/>
        <v>9.9699145655667074</v>
      </c>
      <c r="N301" s="11">
        <v>1</v>
      </c>
      <c r="O301" s="14">
        <v>5329482</v>
      </c>
      <c r="P301" s="14">
        <v>6836.82</v>
      </c>
      <c r="Q301" s="14">
        <v>4035.59</v>
      </c>
      <c r="R301" s="14">
        <v>4150.3500000000004</v>
      </c>
      <c r="S301" s="11">
        <v>149.18</v>
      </c>
      <c r="T301" s="12">
        <v>614.28</v>
      </c>
    </row>
    <row r="302" spans="1:20">
      <c r="C302" s="2">
        <v>2015</v>
      </c>
      <c r="D302" s="14"/>
      <c r="E302" s="14">
        <f t="shared" si="67"/>
        <v>5811.8109999999997</v>
      </c>
      <c r="F302" s="14">
        <f t="shared" si="63"/>
        <v>109021.89968531243</v>
      </c>
      <c r="G302" s="14">
        <f t="shared" si="64"/>
        <v>70229.754029927411</v>
      </c>
      <c r="H302" s="14">
        <f t="shared" si="65"/>
        <v>71428.296191638292</v>
      </c>
      <c r="I302" s="14">
        <f t="shared" si="68"/>
        <v>1787.6</v>
      </c>
      <c r="J302" s="14"/>
      <c r="K302" s="17"/>
      <c r="L302" s="17">
        <f t="shared" si="74"/>
        <v>-2.0451430069919674</v>
      </c>
      <c r="O302" s="14">
        <v>5811811</v>
      </c>
      <c r="P302" s="14">
        <v>6790.32</v>
      </c>
      <c r="Q302" s="14">
        <v>4374.1899999999996</v>
      </c>
      <c r="R302" s="14">
        <v>4448.84</v>
      </c>
      <c r="S302" s="11">
        <v>178.76</v>
      </c>
      <c r="T302" s="12">
        <v>622.84</v>
      </c>
    </row>
    <row r="303" spans="1:20">
      <c r="A303" s="3" t="s">
        <v>50</v>
      </c>
      <c r="B303" s="1" t="s">
        <v>28</v>
      </c>
      <c r="C303" s="2">
        <v>2001</v>
      </c>
      <c r="D303" s="14"/>
      <c r="E303" s="14">
        <f t="shared" si="67"/>
        <v>351.84</v>
      </c>
      <c r="F303" s="14">
        <f t="shared" si="63"/>
        <v>4076.8394345777451</v>
      </c>
      <c r="G303" s="14">
        <f t="shared" si="64"/>
        <v>2802.8271112721995</v>
      </c>
      <c r="H303" s="14">
        <f t="shared" si="65"/>
        <v>2681.6479400749058</v>
      </c>
      <c r="I303" s="14">
        <f t="shared" si="68"/>
        <v>127.5</v>
      </c>
      <c r="J303" s="14"/>
      <c r="K303" s="14"/>
      <c r="L303" s="14"/>
      <c r="O303" s="14">
        <v>351840</v>
      </c>
      <c r="P303" s="14">
        <v>337.44</v>
      </c>
      <c r="Q303" s="14">
        <v>231.99</v>
      </c>
      <c r="R303" s="14">
        <v>221.96</v>
      </c>
      <c r="S303" s="11">
        <v>12.75</v>
      </c>
      <c r="T303" s="12">
        <v>827.7</v>
      </c>
    </row>
    <row r="304" spans="1:20">
      <c r="C304" s="2">
        <v>2002</v>
      </c>
      <c r="D304" s="14"/>
      <c r="E304" s="14">
        <f t="shared" si="67"/>
        <v>328.18</v>
      </c>
      <c r="F304" s="14">
        <f t="shared" si="63"/>
        <v>4556.7234505255519</v>
      </c>
      <c r="G304" s="14">
        <f t="shared" si="64"/>
        <v>3145.8257822882683</v>
      </c>
      <c r="H304" s="14">
        <f t="shared" si="65"/>
        <v>3206.4757762474319</v>
      </c>
      <c r="I304" s="14">
        <f t="shared" si="68"/>
        <v>151</v>
      </c>
      <c r="J304" s="14"/>
      <c r="K304" s="17"/>
      <c r="L304" s="17"/>
      <c r="O304" s="14">
        <v>328180</v>
      </c>
      <c r="P304" s="14">
        <v>377.16</v>
      </c>
      <c r="Q304" s="14">
        <v>260.38</v>
      </c>
      <c r="R304" s="14">
        <v>265.39999999999998</v>
      </c>
      <c r="S304" s="11">
        <v>15.1</v>
      </c>
      <c r="T304" s="12">
        <v>827.7</v>
      </c>
    </row>
    <row r="305" spans="1:20">
      <c r="C305" s="2">
        <v>2003</v>
      </c>
      <c r="D305" s="14"/>
      <c r="E305" s="14">
        <f t="shared" si="67"/>
        <v>511.95</v>
      </c>
      <c r="F305" s="14">
        <f t="shared" si="63"/>
        <v>5380.6934879787359</v>
      </c>
      <c r="G305" s="14">
        <f t="shared" si="64"/>
        <v>3524.1029358463206</v>
      </c>
      <c r="H305" s="14">
        <f t="shared" si="65"/>
        <v>3914.8242116708943</v>
      </c>
      <c r="I305" s="14">
        <f t="shared" si="68"/>
        <v>186.1</v>
      </c>
      <c r="J305" s="14"/>
      <c r="K305" s="17"/>
      <c r="L305" s="17"/>
      <c r="O305" s="14">
        <v>511950</v>
      </c>
      <c r="P305" s="14">
        <v>445.36</v>
      </c>
      <c r="Q305" s="14">
        <v>291.69</v>
      </c>
      <c r="R305" s="14">
        <v>324.02999999999997</v>
      </c>
      <c r="S305" s="11">
        <v>18.61</v>
      </c>
      <c r="T305" s="12">
        <v>827.7</v>
      </c>
    </row>
    <row r="306" spans="1:20">
      <c r="C306" s="2">
        <v>2004</v>
      </c>
      <c r="D306" s="14"/>
      <c r="E306" s="14">
        <f t="shared" si="67"/>
        <v>646.26199999999994</v>
      </c>
      <c r="F306" s="14">
        <f t="shared" si="63"/>
        <v>6489.3437077131257</v>
      </c>
      <c r="G306" s="14">
        <f t="shared" si="64"/>
        <v>4091.6779431664413</v>
      </c>
      <c r="H306" s="14">
        <f t="shared" si="65"/>
        <v>4979.3398414846315</v>
      </c>
      <c r="I306" s="14">
        <f t="shared" si="68"/>
        <v>213.2</v>
      </c>
      <c r="J306" s="14"/>
      <c r="K306" s="17"/>
      <c r="L306" s="17"/>
      <c r="O306" s="14">
        <v>646262</v>
      </c>
      <c r="P306" s="14">
        <v>537.11</v>
      </c>
      <c r="Q306" s="14">
        <v>338.66</v>
      </c>
      <c r="R306" s="14">
        <v>412.13</v>
      </c>
      <c r="S306" s="11">
        <v>21.32</v>
      </c>
      <c r="T306" s="12">
        <v>827.68</v>
      </c>
    </row>
    <row r="307" spans="1:20">
      <c r="C307" s="2">
        <v>2005</v>
      </c>
      <c r="D307" s="14">
        <f t="shared" si="73"/>
        <v>141</v>
      </c>
      <c r="E307" s="14">
        <f t="shared" si="67"/>
        <v>687.42399999999998</v>
      </c>
      <c r="F307" s="14">
        <f t="shared" si="63"/>
        <v>7478.4232821026171</v>
      </c>
      <c r="G307" s="14">
        <f t="shared" si="64"/>
        <v>4896.5416213972685</v>
      </c>
      <c r="H307" s="14">
        <f t="shared" si="65"/>
        <v>6173.6880012695783</v>
      </c>
      <c r="I307" s="14">
        <f t="shared" si="68"/>
        <v>233.79999999999998</v>
      </c>
      <c r="J307" s="14"/>
      <c r="K307" s="17"/>
      <c r="L307" s="17"/>
      <c r="N307" s="11">
        <v>1.41</v>
      </c>
      <c r="O307" s="14">
        <v>687424</v>
      </c>
      <c r="P307" s="14">
        <v>612.61</v>
      </c>
      <c r="Q307" s="14">
        <v>401.11</v>
      </c>
      <c r="R307" s="14">
        <v>505.73</v>
      </c>
      <c r="S307" s="11">
        <v>23.38</v>
      </c>
      <c r="T307" s="12">
        <v>819.17</v>
      </c>
    </row>
    <row r="308" spans="1:20">
      <c r="C308" s="2">
        <v>2006</v>
      </c>
      <c r="D308" s="14"/>
      <c r="E308" s="14">
        <f t="shared" si="67"/>
        <v>942.62300000000005</v>
      </c>
      <c r="F308" s="14">
        <f t="shared" si="63"/>
        <v>9105.8481146039794</v>
      </c>
      <c r="G308" s="14">
        <f t="shared" si="64"/>
        <v>5775.4835796181551</v>
      </c>
      <c r="H308" s="14">
        <f t="shared" si="65"/>
        <v>7386.412102661885</v>
      </c>
      <c r="I308" s="14">
        <f t="shared" si="68"/>
        <v>283.60000000000002</v>
      </c>
      <c r="J308" s="14"/>
      <c r="K308" s="17"/>
      <c r="L308" s="17"/>
      <c r="O308" s="14">
        <v>942623</v>
      </c>
      <c r="P308" s="14">
        <v>725.9</v>
      </c>
      <c r="Q308" s="14">
        <v>460.41</v>
      </c>
      <c r="R308" s="14">
        <v>588.83000000000004</v>
      </c>
      <c r="S308" s="11">
        <v>28.36</v>
      </c>
      <c r="T308" s="12">
        <v>797.18</v>
      </c>
    </row>
    <row r="309" spans="1:20">
      <c r="C309" s="2">
        <v>2007</v>
      </c>
      <c r="D309" s="14"/>
      <c r="E309" s="14">
        <f t="shared" si="67"/>
        <v>1085.674</v>
      </c>
      <c r="F309" s="14">
        <f t="shared" si="63"/>
        <v>12087.190952130457</v>
      </c>
      <c r="G309" s="14">
        <f t="shared" si="64"/>
        <v>7081.799053129932</v>
      </c>
      <c r="H309" s="14">
        <f t="shared" si="65"/>
        <v>9055.4971067859024</v>
      </c>
      <c r="I309" s="14">
        <f t="shared" si="68"/>
        <v>398.5</v>
      </c>
      <c r="J309" s="14"/>
      <c r="K309" s="17"/>
      <c r="L309" s="17"/>
      <c r="O309" s="14">
        <v>1085674</v>
      </c>
      <c r="P309" s="14">
        <v>919.11</v>
      </c>
      <c r="Q309" s="14">
        <v>538.5</v>
      </c>
      <c r="R309" s="14">
        <v>688.58</v>
      </c>
      <c r="S309" s="11">
        <v>39.85</v>
      </c>
      <c r="T309" s="12">
        <v>760.4</v>
      </c>
    </row>
    <row r="310" spans="1:20">
      <c r="C310" s="2">
        <v>2008</v>
      </c>
      <c r="D310" s="14"/>
      <c r="E310" s="14">
        <f t="shared" si="67"/>
        <v>1258.3679999999999</v>
      </c>
      <c r="F310" s="14">
        <f t="shared" si="63"/>
        <v>17334.811593785547</v>
      </c>
      <c r="G310" s="14">
        <f t="shared" si="64"/>
        <v>9401.5924896689758</v>
      </c>
      <c r="H310" s="14">
        <f t="shared" si="65"/>
        <v>13944.363652071244</v>
      </c>
      <c r="I310" s="14">
        <f t="shared" si="68"/>
        <v>297.10000000000002</v>
      </c>
      <c r="J310" s="14"/>
      <c r="K310" s="17"/>
      <c r="L310" s="17"/>
      <c r="O310" s="14">
        <v>1258368</v>
      </c>
      <c r="P310" s="14">
        <v>1203.92</v>
      </c>
      <c r="Q310" s="14">
        <v>652.95000000000005</v>
      </c>
      <c r="R310" s="14">
        <v>968.45</v>
      </c>
      <c r="S310" s="11">
        <v>29.71</v>
      </c>
      <c r="T310" s="12">
        <v>694.51</v>
      </c>
    </row>
    <row r="311" spans="1:20">
      <c r="C311" s="2">
        <v>2009</v>
      </c>
      <c r="D311" s="14"/>
      <c r="E311" s="14">
        <f t="shared" si="67"/>
        <v>742.93</v>
      </c>
      <c r="F311" s="14">
        <f t="shared" si="63"/>
        <v>19811.301419997071</v>
      </c>
      <c r="G311" s="14">
        <f t="shared" si="64"/>
        <v>9604.0111257502558</v>
      </c>
      <c r="H311" s="14">
        <f t="shared" si="65"/>
        <v>19160.152247108766</v>
      </c>
      <c r="I311" s="14">
        <f t="shared" si="68"/>
        <v>330.3</v>
      </c>
      <c r="J311" s="14"/>
      <c r="K311" s="17"/>
      <c r="L311" s="17"/>
      <c r="O311" s="14">
        <v>742930</v>
      </c>
      <c r="P311" s="14">
        <v>1353.31</v>
      </c>
      <c r="Q311" s="14">
        <v>656.05</v>
      </c>
      <c r="R311" s="14">
        <v>1308.83</v>
      </c>
      <c r="S311" s="11">
        <v>33.03</v>
      </c>
      <c r="T311" s="12">
        <v>683.1</v>
      </c>
    </row>
    <row r="312" spans="1:20">
      <c r="C312" s="2">
        <v>2010</v>
      </c>
      <c r="D312" s="14">
        <f t="shared" si="73"/>
        <v>231.99999999999997</v>
      </c>
      <c r="E312" s="14">
        <f t="shared" si="67"/>
        <v>1170.002</v>
      </c>
      <c r="F312" s="14">
        <f t="shared" si="63"/>
        <v>24959.745919196394</v>
      </c>
      <c r="G312" s="14">
        <f t="shared" si="64"/>
        <v>12185.685796587635</v>
      </c>
      <c r="H312" s="14">
        <f t="shared" si="65"/>
        <v>23092.69517689637</v>
      </c>
      <c r="I312" s="14">
        <f t="shared" si="68"/>
        <v>367.9</v>
      </c>
      <c r="J312" s="14"/>
      <c r="K312" s="17"/>
      <c r="L312" s="17"/>
      <c r="N312" s="11">
        <v>2.3199999999999998</v>
      </c>
      <c r="O312" s="14">
        <v>1170002</v>
      </c>
      <c r="P312" s="14">
        <v>1689.65</v>
      </c>
      <c r="Q312" s="14">
        <v>824.91</v>
      </c>
      <c r="R312" s="14">
        <v>1563.26</v>
      </c>
      <c r="S312" s="11">
        <v>36.79</v>
      </c>
      <c r="T312" s="12">
        <v>676.95</v>
      </c>
    </row>
    <row r="313" spans="1:20">
      <c r="C313" s="2">
        <v>2011</v>
      </c>
      <c r="D313" s="14">
        <f t="shared" si="73"/>
        <v>342</v>
      </c>
      <c r="E313" s="14">
        <f t="shared" si="67"/>
        <v>1599.43</v>
      </c>
      <c r="F313" s="14">
        <f t="shared" si="63"/>
        <v>32547.996531863504</v>
      </c>
      <c r="G313" s="14">
        <f t="shared" si="64"/>
        <v>15795.194153712764</v>
      </c>
      <c r="H313" s="14">
        <f t="shared" si="65"/>
        <v>27165.727379699016</v>
      </c>
      <c r="I313" s="14">
        <f t="shared" si="68"/>
        <v>476.2</v>
      </c>
      <c r="J313" s="14"/>
      <c r="K313" s="17"/>
      <c r="L313" s="17"/>
      <c r="N313" s="11">
        <v>3.42</v>
      </c>
      <c r="O313" s="14">
        <v>1599430</v>
      </c>
      <c r="P313" s="14">
        <v>2102.21</v>
      </c>
      <c r="Q313" s="14">
        <v>1020.18</v>
      </c>
      <c r="R313" s="14">
        <v>1754.58</v>
      </c>
      <c r="S313" s="11">
        <v>47.62</v>
      </c>
      <c r="T313" s="12">
        <v>645.88</v>
      </c>
    </row>
    <row r="314" spans="1:20">
      <c r="C314" s="2">
        <v>2012</v>
      </c>
      <c r="D314" s="14">
        <f t="shared" si="73"/>
        <v>348</v>
      </c>
      <c r="E314" s="14">
        <f t="shared" si="67"/>
        <v>1641.117</v>
      </c>
      <c r="F314" s="14">
        <f t="shared" si="63"/>
        <v>37089.742574257427</v>
      </c>
      <c r="G314" s="14">
        <f t="shared" si="64"/>
        <v>18756.594059405939</v>
      </c>
      <c r="H314" s="14">
        <f t="shared" si="65"/>
        <v>33059.009900990102</v>
      </c>
      <c r="I314" s="14">
        <f t="shared" si="68"/>
        <v>437.29999999999995</v>
      </c>
      <c r="J314" s="14"/>
      <c r="K314" s="17"/>
      <c r="L314" s="17"/>
      <c r="N314" s="11">
        <v>3.48</v>
      </c>
      <c r="O314" s="14">
        <v>1641117</v>
      </c>
      <c r="P314" s="14">
        <v>2341.29</v>
      </c>
      <c r="Q314" s="14">
        <v>1184.01</v>
      </c>
      <c r="R314" s="14">
        <v>2086.85</v>
      </c>
      <c r="S314" s="11">
        <v>43.73</v>
      </c>
      <c r="T314" s="12">
        <v>631.25</v>
      </c>
    </row>
    <row r="315" spans="1:20">
      <c r="C315" s="2">
        <v>2013</v>
      </c>
      <c r="D315" s="14">
        <f t="shared" si="73"/>
        <v>204</v>
      </c>
      <c r="E315" s="14">
        <f t="shared" si="67"/>
        <v>2552.1579999999999</v>
      </c>
      <c r="F315" s="14">
        <f t="shared" si="63"/>
        <v>41418.006846218428</v>
      </c>
      <c r="G315" s="14">
        <f t="shared" si="64"/>
        <v>21637.925466640827</v>
      </c>
      <c r="H315" s="14">
        <f t="shared" si="65"/>
        <v>37689.724213653673</v>
      </c>
      <c r="I315" s="14">
        <f t="shared" si="68"/>
        <v>494.6</v>
      </c>
      <c r="J315" s="14"/>
      <c r="K315" s="17"/>
      <c r="L315" s="17"/>
      <c r="N315" s="11">
        <v>2.04</v>
      </c>
      <c r="O315" s="14">
        <v>2552158</v>
      </c>
      <c r="P315" s="14">
        <v>2565.1</v>
      </c>
      <c r="Q315" s="14">
        <v>1340.08</v>
      </c>
      <c r="R315" s="14">
        <v>2334.1999999999998</v>
      </c>
      <c r="S315" s="11">
        <v>49.46</v>
      </c>
      <c r="T315" s="12">
        <v>619.32000000000005</v>
      </c>
    </row>
    <row r="316" spans="1:20">
      <c r="C316" s="2">
        <v>2014</v>
      </c>
      <c r="D316" s="14">
        <f t="shared" si="73"/>
        <v>143</v>
      </c>
      <c r="E316" s="14">
        <f t="shared" si="67"/>
        <v>4302.8509999999997</v>
      </c>
      <c r="F316" s="14">
        <f t="shared" si="63"/>
        <v>44802.207462395003</v>
      </c>
      <c r="G316" s="14">
        <f t="shared" si="64"/>
        <v>23907.989841765972</v>
      </c>
      <c r="H316" s="14">
        <f t="shared" si="65"/>
        <v>50526.307221462528</v>
      </c>
      <c r="I316" s="14">
        <f t="shared" si="68"/>
        <v>582.9</v>
      </c>
      <c r="J316" s="14"/>
      <c r="K316" s="17"/>
      <c r="L316" s="17"/>
      <c r="N316" s="11">
        <v>1.43</v>
      </c>
      <c r="O316" s="14">
        <v>4302851</v>
      </c>
      <c r="P316" s="14">
        <v>2752.11</v>
      </c>
      <c r="Q316" s="14">
        <v>1468.62</v>
      </c>
      <c r="R316" s="14">
        <v>3103.73</v>
      </c>
      <c r="S316" s="11">
        <v>58.29</v>
      </c>
      <c r="T316" s="12">
        <v>614.28</v>
      </c>
    </row>
    <row r="317" spans="1:20">
      <c r="C317" s="2">
        <v>2015</v>
      </c>
      <c r="D317" s="14">
        <f t="shared" ref="D317:D331" si="76">+N317*100</f>
        <v>221</v>
      </c>
      <c r="E317" s="14">
        <f t="shared" si="67"/>
        <v>2963.107</v>
      </c>
      <c r="F317" s="14">
        <f t="shared" si="63"/>
        <v>46749.887611585633</v>
      </c>
      <c r="G317" s="14">
        <f t="shared" si="64"/>
        <v>27609.819536317511</v>
      </c>
      <c r="H317" s="14">
        <f t="shared" si="65"/>
        <v>58131.462333825693</v>
      </c>
      <c r="I317" s="14">
        <f t="shared" si="68"/>
        <v>717.4</v>
      </c>
      <c r="J317" s="14"/>
      <c r="K317" s="17"/>
      <c r="L317" s="17"/>
      <c r="N317" s="11">
        <v>2.21</v>
      </c>
      <c r="O317" s="14">
        <v>2963107</v>
      </c>
      <c r="P317" s="14">
        <v>2911.77</v>
      </c>
      <c r="Q317" s="14">
        <v>1719.65</v>
      </c>
      <c r="R317" s="14">
        <v>3620.66</v>
      </c>
      <c r="S317" s="11">
        <v>71.739999999999995</v>
      </c>
      <c r="T317" s="12">
        <v>622.84</v>
      </c>
    </row>
    <row r="318" spans="1:20">
      <c r="A318" s="3" t="s">
        <v>51</v>
      </c>
      <c r="B318" s="1" t="s">
        <v>29</v>
      </c>
      <c r="C318" s="2">
        <v>2001</v>
      </c>
      <c r="D318" s="14"/>
      <c r="E318" s="14">
        <f t="shared" si="67"/>
        <v>668.49</v>
      </c>
      <c r="F318" s="14">
        <f t="shared" si="63"/>
        <v>18021.022109459947</v>
      </c>
      <c r="G318" s="14">
        <f t="shared" si="64"/>
        <v>10324.996979581972</v>
      </c>
      <c r="H318" s="14">
        <f t="shared" si="65"/>
        <v>9320.0434940195719</v>
      </c>
      <c r="I318" s="14">
        <f t="shared" si="68"/>
        <v>280.89999999999998</v>
      </c>
      <c r="J318" s="14"/>
      <c r="K318" s="14"/>
      <c r="L318" s="14"/>
      <c r="O318" s="14">
        <v>668490</v>
      </c>
      <c r="P318" s="14">
        <v>1491.6</v>
      </c>
      <c r="Q318" s="14">
        <v>854.6</v>
      </c>
      <c r="R318" s="14">
        <v>771.42</v>
      </c>
      <c r="S318" s="11">
        <v>28.09</v>
      </c>
      <c r="T318" s="12">
        <v>827.7</v>
      </c>
    </row>
    <row r="319" spans="1:20">
      <c r="C319" s="2">
        <v>2002</v>
      </c>
      <c r="D319" s="14"/>
      <c r="E319" s="14">
        <f t="shared" si="67"/>
        <v>1308.5</v>
      </c>
      <c r="F319" s="14">
        <f t="shared" si="63"/>
        <v>19483.50851757883</v>
      </c>
      <c r="G319" s="14">
        <f t="shared" si="64"/>
        <v>11464.540292376463</v>
      </c>
      <c r="H319" s="14">
        <f t="shared" si="65"/>
        <v>10441.826748822035</v>
      </c>
      <c r="I319" s="14">
        <f t="shared" si="68"/>
        <v>387</v>
      </c>
      <c r="J319" s="14"/>
      <c r="K319" s="14"/>
      <c r="L319" s="14"/>
      <c r="O319" s="14">
        <v>1308500</v>
      </c>
      <c r="P319" s="14">
        <v>1612.65</v>
      </c>
      <c r="Q319" s="14">
        <v>948.92</v>
      </c>
      <c r="R319" s="14">
        <v>864.27</v>
      </c>
      <c r="S319" s="11">
        <v>38.700000000000003</v>
      </c>
      <c r="T319" s="12">
        <v>827.7</v>
      </c>
    </row>
    <row r="320" spans="1:20">
      <c r="C320" s="2">
        <v>2003</v>
      </c>
      <c r="D320" s="14"/>
      <c r="E320" s="14">
        <f t="shared" si="67"/>
        <v>2540.5500000000002</v>
      </c>
      <c r="F320" s="14">
        <f t="shared" si="63"/>
        <v>22790.262172284642</v>
      </c>
      <c r="G320" s="14">
        <f t="shared" si="64"/>
        <v>12229.793403407029</v>
      </c>
      <c r="H320" s="14">
        <f t="shared" si="65"/>
        <v>13522.049051588738</v>
      </c>
      <c r="I320" s="14">
        <f t="shared" si="68"/>
        <v>491.70000000000005</v>
      </c>
      <c r="J320" s="14"/>
      <c r="K320" s="14"/>
      <c r="L320" s="14"/>
      <c r="O320" s="14">
        <v>2540550</v>
      </c>
      <c r="P320" s="14">
        <v>1886.35</v>
      </c>
      <c r="Q320" s="14">
        <v>1012.26</v>
      </c>
      <c r="R320" s="14">
        <v>1119.22</v>
      </c>
      <c r="S320" s="11">
        <v>49.17</v>
      </c>
      <c r="T320" s="12">
        <v>827.7</v>
      </c>
    </row>
    <row r="321" spans="1:20">
      <c r="C321" s="2">
        <v>2004</v>
      </c>
      <c r="D321" s="14"/>
      <c r="E321" s="14">
        <f t="shared" si="67"/>
        <v>3046.27</v>
      </c>
      <c r="F321" s="14">
        <f t="shared" si="63"/>
        <v>26690.145950125654</v>
      </c>
      <c r="G321" s="14">
        <f t="shared" si="64"/>
        <v>13593.659385269668</v>
      </c>
      <c r="H321" s="14">
        <f t="shared" si="65"/>
        <v>16316.329982601972</v>
      </c>
      <c r="I321" s="14">
        <f t="shared" si="68"/>
        <v>572.5</v>
      </c>
      <c r="J321" s="14"/>
      <c r="K321" s="14"/>
      <c r="L321" s="14"/>
      <c r="O321" s="14">
        <v>3046270</v>
      </c>
      <c r="P321" s="14">
        <v>2209.09</v>
      </c>
      <c r="Q321" s="14">
        <v>1125.1199999999999</v>
      </c>
      <c r="R321" s="14">
        <v>1350.47</v>
      </c>
      <c r="S321" s="11">
        <v>57.25</v>
      </c>
      <c r="T321" s="12">
        <v>827.68</v>
      </c>
    </row>
    <row r="322" spans="1:20">
      <c r="C322" s="2">
        <v>2005</v>
      </c>
      <c r="D322" s="14"/>
      <c r="E322" s="14">
        <f t="shared" si="67"/>
        <v>5038.9189999999999</v>
      </c>
      <c r="F322" s="14">
        <f t="shared" si="63"/>
        <v>31790.592917221093</v>
      </c>
      <c r="G322" s="14">
        <f t="shared" si="64"/>
        <v>15382.155108219296</v>
      </c>
      <c r="H322" s="14">
        <f t="shared" si="65"/>
        <v>18383.974022486178</v>
      </c>
      <c r="I322" s="14">
        <f t="shared" si="68"/>
        <v>670.90000000000009</v>
      </c>
      <c r="J322" s="14"/>
      <c r="K322" s="14"/>
      <c r="L322" s="14"/>
      <c r="O322" s="14">
        <v>5038919</v>
      </c>
      <c r="P322" s="14">
        <v>2604.19</v>
      </c>
      <c r="Q322" s="14">
        <v>1260.06</v>
      </c>
      <c r="R322" s="14">
        <v>1505.96</v>
      </c>
      <c r="S322" s="11">
        <v>67.09</v>
      </c>
      <c r="T322" s="12">
        <v>819.17</v>
      </c>
    </row>
    <row r="323" spans="1:20">
      <c r="C323" s="2">
        <v>2006</v>
      </c>
      <c r="D323" s="14"/>
      <c r="E323" s="14">
        <f t="shared" si="67"/>
        <v>7139.2280000000001</v>
      </c>
      <c r="F323" s="14">
        <f t="shared" ref="F323:F332" si="77">+(P323*100)/(T323/100)</f>
        <v>38200.406432675183</v>
      </c>
      <c r="G323" s="14">
        <f t="shared" ref="G323:G332" si="78">+(Q323*100)/(T323/100)</f>
        <v>18231.390652048474</v>
      </c>
      <c r="H323" s="14">
        <f t="shared" ref="H323:H332" si="79">+(R323*100)/(T323/100)</f>
        <v>20756.918136430922</v>
      </c>
      <c r="I323" s="14">
        <f t="shared" si="68"/>
        <v>752.5</v>
      </c>
      <c r="J323" s="14"/>
      <c r="K323" s="14"/>
      <c r="L323" s="14"/>
      <c r="O323" s="14">
        <v>7139228</v>
      </c>
      <c r="P323" s="14">
        <v>3045.26</v>
      </c>
      <c r="Q323" s="14">
        <v>1453.37</v>
      </c>
      <c r="R323" s="14">
        <v>1654.7</v>
      </c>
      <c r="S323" s="11">
        <v>75.25</v>
      </c>
      <c r="T323" s="12">
        <v>797.18</v>
      </c>
    </row>
    <row r="324" spans="1:20">
      <c r="C324" s="2">
        <v>2007</v>
      </c>
      <c r="D324" s="14">
        <f t="shared" si="76"/>
        <v>125</v>
      </c>
      <c r="E324" s="14">
        <f t="shared" ref="E324:E332" si="80">+O324/1000</f>
        <v>11502.17</v>
      </c>
      <c r="F324" s="14">
        <f t="shared" si="77"/>
        <v>46332.982640715411</v>
      </c>
      <c r="G324" s="14">
        <f t="shared" si="78"/>
        <v>22730.010520778538</v>
      </c>
      <c r="H324" s="14">
        <f t="shared" si="79"/>
        <v>25908.337716991056</v>
      </c>
      <c r="I324" s="14">
        <f t="shared" ref="I324:I332" si="81">+S324*10</f>
        <v>784.30000000000007</v>
      </c>
      <c r="J324" s="14"/>
      <c r="K324" s="14"/>
      <c r="L324" s="14"/>
      <c r="N324" s="11">
        <v>1.25</v>
      </c>
      <c r="O324" s="14">
        <v>11502170</v>
      </c>
      <c r="P324" s="14">
        <v>3523.16</v>
      </c>
      <c r="Q324" s="14">
        <v>1728.39</v>
      </c>
      <c r="R324" s="14">
        <v>1970.07</v>
      </c>
      <c r="S324" s="11">
        <v>78.430000000000007</v>
      </c>
      <c r="T324" s="12">
        <v>760.4</v>
      </c>
    </row>
    <row r="325" spans="1:20">
      <c r="C325" s="2">
        <v>2008</v>
      </c>
      <c r="D325" s="14">
        <f t="shared" si="76"/>
        <v>190</v>
      </c>
      <c r="E325" s="14">
        <f t="shared" si="80"/>
        <v>19299.099999999999</v>
      </c>
      <c r="F325" s="14">
        <f t="shared" si="77"/>
        <v>60232.538048408227</v>
      </c>
      <c r="G325" s="14">
        <f t="shared" si="78"/>
        <v>29784.308361290699</v>
      </c>
      <c r="H325" s="14">
        <f t="shared" si="79"/>
        <v>33138.471728268851</v>
      </c>
      <c r="I325" s="14">
        <f t="shared" si="81"/>
        <v>785.3</v>
      </c>
      <c r="J325" s="14"/>
      <c r="K325" s="14"/>
      <c r="L325" s="14"/>
      <c r="N325" s="11">
        <v>1.9</v>
      </c>
      <c r="O325" s="14">
        <v>19299100</v>
      </c>
      <c r="P325" s="14">
        <v>4183.21</v>
      </c>
      <c r="Q325" s="14">
        <v>2068.5500000000002</v>
      </c>
      <c r="R325" s="14">
        <v>2301.5</v>
      </c>
      <c r="S325" s="11">
        <v>78.53</v>
      </c>
      <c r="T325" s="12">
        <v>694.51</v>
      </c>
    </row>
    <row r="326" spans="1:20">
      <c r="C326" s="2">
        <v>2009</v>
      </c>
      <c r="D326" s="14">
        <f t="shared" si="76"/>
        <v>216</v>
      </c>
      <c r="E326" s="14">
        <f t="shared" si="80"/>
        <v>10934.56</v>
      </c>
      <c r="F326" s="14">
        <f t="shared" si="77"/>
        <v>62612.355438442391</v>
      </c>
      <c r="G326" s="14">
        <f t="shared" si="78"/>
        <v>33035.280339628167</v>
      </c>
      <c r="H326" s="14">
        <f t="shared" si="79"/>
        <v>37326.16015224711</v>
      </c>
      <c r="I326" s="14">
        <f t="shared" si="81"/>
        <v>806.2</v>
      </c>
      <c r="J326" s="14"/>
      <c r="K326" s="14"/>
      <c r="L326" s="14"/>
      <c r="N326" s="11">
        <v>2.16</v>
      </c>
      <c r="O326" s="14">
        <v>10934560</v>
      </c>
      <c r="P326" s="14">
        <v>4277.05</v>
      </c>
      <c r="Q326" s="14">
        <v>2256.64</v>
      </c>
      <c r="R326" s="14">
        <v>2549.75</v>
      </c>
      <c r="S326" s="11">
        <v>80.62</v>
      </c>
      <c r="T326" s="12">
        <v>683.1</v>
      </c>
    </row>
    <row r="327" spans="1:20">
      <c r="C327" s="2">
        <v>2010</v>
      </c>
      <c r="D327" s="14">
        <f t="shared" si="76"/>
        <v>237</v>
      </c>
      <c r="E327" s="14">
        <f t="shared" si="80"/>
        <v>12968.652</v>
      </c>
      <c r="F327" s="14">
        <f t="shared" si="77"/>
        <v>80323.066696210939</v>
      </c>
      <c r="G327" s="14">
        <f t="shared" si="78"/>
        <v>42748.504320850872</v>
      </c>
      <c r="H327" s="14">
        <f t="shared" si="79"/>
        <v>49800.132949257692</v>
      </c>
      <c r="I327" s="14">
        <f t="shared" si="81"/>
        <v>841</v>
      </c>
      <c r="J327" s="14"/>
      <c r="K327" s="14"/>
      <c r="L327" s="14"/>
      <c r="N327" s="11">
        <v>2.37</v>
      </c>
      <c r="O327" s="14">
        <v>12968652</v>
      </c>
      <c r="P327" s="14">
        <v>5437.47</v>
      </c>
      <c r="Q327" s="14">
        <v>2893.86</v>
      </c>
      <c r="R327" s="14">
        <v>3371.22</v>
      </c>
      <c r="S327" s="11">
        <v>84.1</v>
      </c>
      <c r="T327" s="12">
        <v>676.95</v>
      </c>
    </row>
    <row r="328" spans="1:20">
      <c r="C328" s="2">
        <v>2011</v>
      </c>
      <c r="D328" s="14">
        <f t="shared" si="76"/>
        <v>335</v>
      </c>
      <c r="E328" s="14">
        <f t="shared" si="80"/>
        <v>16825.723999999998</v>
      </c>
      <c r="F328" s="14">
        <f t="shared" si="77"/>
        <v>102341.76627237258</v>
      </c>
      <c r="G328" s="14">
        <f t="shared" si="78"/>
        <v>54481.018145785594</v>
      </c>
      <c r="H328" s="14">
        <f t="shared" si="79"/>
        <v>64444.169195516195</v>
      </c>
      <c r="I328" s="14">
        <f t="shared" si="81"/>
        <v>757.8</v>
      </c>
      <c r="J328" s="14"/>
      <c r="K328" s="14"/>
      <c r="L328" s="14"/>
      <c r="N328" s="11">
        <v>3.35</v>
      </c>
      <c r="O328" s="14">
        <v>16825724</v>
      </c>
      <c r="P328" s="14">
        <v>6610.05</v>
      </c>
      <c r="Q328" s="14">
        <v>3518.82</v>
      </c>
      <c r="R328" s="14">
        <v>4162.32</v>
      </c>
      <c r="S328" s="11">
        <v>75.78</v>
      </c>
      <c r="T328" s="12">
        <v>645.88</v>
      </c>
    </row>
    <row r="329" spans="1:20">
      <c r="C329" s="2">
        <v>2012</v>
      </c>
      <c r="D329" s="14">
        <f t="shared" si="76"/>
        <v>408</v>
      </c>
      <c r="E329" s="14">
        <f t="shared" si="80"/>
        <v>19345.647000000001</v>
      </c>
      <c r="F329" s="14">
        <f t="shared" si="77"/>
        <v>118896</v>
      </c>
      <c r="G329" s="14">
        <f t="shared" si="78"/>
        <v>67524.910891089108</v>
      </c>
      <c r="H329" s="14">
        <f t="shared" si="79"/>
        <v>91756.990099009898</v>
      </c>
      <c r="I329" s="14">
        <f t="shared" si="81"/>
        <v>1144.8</v>
      </c>
      <c r="J329" s="14"/>
      <c r="K329" s="14"/>
      <c r="L329" s="14"/>
      <c r="N329" s="11">
        <v>4.08</v>
      </c>
      <c r="O329" s="14">
        <v>19345647</v>
      </c>
      <c r="P329" s="14">
        <v>7505.31</v>
      </c>
      <c r="Q329" s="14">
        <v>4262.51</v>
      </c>
      <c r="R329" s="14">
        <v>5792.16</v>
      </c>
      <c r="S329" s="11">
        <v>114.48</v>
      </c>
      <c r="T329" s="12">
        <v>631.25</v>
      </c>
    </row>
    <row r="330" spans="1:20">
      <c r="C330" s="2">
        <v>2013</v>
      </c>
      <c r="D330" s="14">
        <f t="shared" si="76"/>
        <v>480.99999999999994</v>
      </c>
      <c r="E330" s="14">
        <f t="shared" si="80"/>
        <v>22267.735000000001</v>
      </c>
      <c r="F330" s="14">
        <f t="shared" si="77"/>
        <v>134989.98902021573</v>
      </c>
      <c r="G330" s="14">
        <f t="shared" si="78"/>
        <v>74262.73977911257</v>
      </c>
      <c r="H330" s="14">
        <f t="shared" si="79"/>
        <v>116134.63153135695</v>
      </c>
      <c r="I330" s="14">
        <f t="shared" si="81"/>
        <v>1168</v>
      </c>
      <c r="J330" s="14"/>
      <c r="K330" s="14"/>
      <c r="L330" s="14"/>
      <c r="N330" s="11">
        <v>4.8099999999999996</v>
      </c>
      <c r="O330" s="14">
        <v>22267735</v>
      </c>
      <c r="P330" s="14">
        <v>8360.2000000000007</v>
      </c>
      <c r="Q330" s="14">
        <v>4599.24</v>
      </c>
      <c r="R330" s="14">
        <v>7192.45</v>
      </c>
      <c r="S330" s="11">
        <v>116.8</v>
      </c>
      <c r="T330" s="12">
        <v>619.32000000000005</v>
      </c>
    </row>
    <row r="331" spans="1:20">
      <c r="C331" s="2">
        <v>2014</v>
      </c>
      <c r="D331" s="14">
        <f t="shared" si="76"/>
        <v>417</v>
      </c>
      <c r="E331" s="14">
        <f t="shared" si="80"/>
        <v>23480.762999999999</v>
      </c>
      <c r="F331" s="14">
        <f t="shared" si="77"/>
        <v>150964.70664843393</v>
      </c>
      <c r="G331" s="14">
        <f t="shared" si="78"/>
        <v>81794.946929738886</v>
      </c>
      <c r="H331" s="14">
        <f t="shared" si="79"/>
        <v>134832.48681383085</v>
      </c>
      <c r="I331" s="14">
        <f t="shared" si="81"/>
        <v>1256.0999999999999</v>
      </c>
      <c r="J331" s="14"/>
      <c r="K331" s="14"/>
      <c r="L331" s="14"/>
      <c r="N331" s="11">
        <v>4.17</v>
      </c>
      <c r="O331" s="14">
        <v>23480763</v>
      </c>
      <c r="P331" s="14">
        <v>9273.4599999999991</v>
      </c>
      <c r="Q331" s="14">
        <v>5024.5</v>
      </c>
      <c r="R331" s="14">
        <v>8282.49</v>
      </c>
      <c r="S331" s="11">
        <v>125.61</v>
      </c>
      <c r="T331" s="12">
        <v>614.28</v>
      </c>
    </row>
    <row r="332" spans="1:20">
      <c r="C332" s="2">
        <v>2015</v>
      </c>
      <c r="D332" s="14"/>
      <c r="E332" s="14">
        <f t="shared" si="80"/>
        <v>17496.081999999999</v>
      </c>
      <c r="F332" s="14">
        <f t="shared" si="77"/>
        <v>149714.21231777017</v>
      </c>
      <c r="G332" s="14">
        <f t="shared" si="78"/>
        <v>90550.382120608818</v>
      </c>
      <c r="H332" s="14">
        <f t="shared" si="79"/>
        <v>141051.7950035322</v>
      </c>
      <c r="I332" s="14">
        <f t="shared" si="81"/>
        <v>1451.6999999999998</v>
      </c>
      <c r="J332" s="14"/>
      <c r="K332" s="14"/>
      <c r="L332" s="14"/>
      <c r="O332" s="14">
        <v>17496082</v>
      </c>
      <c r="P332" s="14">
        <v>9324.7999999999993</v>
      </c>
      <c r="Q332" s="14">
        <v>5639.84</v>
      </c>
      <c r="R332" s="14">
        <v>8785.27</v>
      </c>
      <c r="S332" s="11">
        <v>145.16999999999999</v>
      </c>
      <c r="T332" s="12">
        <v>622.84</v>
      </c>
    </row>
    <row r="333" spans="1:20">
      <c r="D333" s="14"/>
      <c r="E333" s="12"/>
      <c r="F333" s="12"/>
      <c r="G333" s="12"/>
      <c r="H333" s="12"/>
      <c r="I333" s="12"/>
      <c r="J333" s="12"/>
      <c r="K333" s="12"/>
      <c r="L333" s="12"/>
      <c r="T333" s="12"/>
    </row>
    <row r="334" spans="1:20">
      <c r="D334" s="14"/>
      <c r="E334" s="12"/>
      <c r="F334" s="12"/>
      <c r="G334" s="12"/>
      <c r="H334" s="12"/>
      <c r="I334" s="12"/>
      <c r="J334" s="12"/>
      <c r="K334" s="12"/>
      <c r="L334" s="12"/>
      <c r="T334" s="12"/>
    </row>
    <row r="335" spans="1:20">
      <c r="D335" s="14"/>
      <c r="E335" s="12"/>
      <c r="F335" s="12"/>
      <c r="G335" s="12"/>
      <c r="H335" s="12"/>
      <c r="I335" s="12"/>
      <c r="J335" s="12"/>
      <c r="K335" s="12"/>
      <c r="L335" s="12"/>
      <c r="T335" s="12"/>
    </row>
    <row r="336" spans="1:20">
      <c r="A336" s="13" t="s">
        <v>60</v>
      </c>
      <c r="C336" s="2">
        <v>2001</v>
      </c>
      <c r="D336" s="14">
        <f t="shared" ref="D336:D350" si="82">+N336*100</f>
        <v>46878</v>
      </c>
      <c r="E336" s="14">
        <f t="shared" ref="E336:E350" si="83">+O336*100</f>
        <v>266100</v>
      </c>
      <c r="F336" s="14">
        <f t="shared" ref="F336:F350" si="84">+(P336*100)/(T336/100)</f>
        <v>1339411.6225685633</v>
      </c>
      <c r="G336" s="14">
        <f t="shared" ref="G336:G350" si="85">+(Q336*100)/(T336/100)</f>
        <v>828162.37767306983</v>
      </c>
      <c r="H336" s="14">
        <f t="shared" ref="H336:H350" si="86">+(R336*100)/(T336/100)</f>
        <v>487845.8378639603</v>
      </c>
      <c r="I336" s="14"/>
      <c r="J336" s="14"/>
      <c r="K336" s="14"/>
      <c r="L336" s="14"/>
      <c r="N336" s="11">
        <v>468.78</v>
      </c>
      <c r="O336" s="11">
        <v>2661</v>
      </c>
      <c r="P336" s="14">
        <v>110863.1</v>
      </c>
      <c r="Q336" s="14">
        <v>68547</v>
      </c>
      <c r="R336" s="14">
        <v>40379</v>
      </c>
      <c r="T336" s="12">
        <v>827.7</v>
      </c>
    </row>
    <row r="337" spans="3:20">
      <c r="C337" s="2">
        <v>2002</v>
      </c>
      <c r="D337" s="14">
        <f t="shared" si="82"/>
        <v>52742.999999999993</v>
      </c>
      <c r="E337" s="14">
        <f t="shared" si="83"/>
        <v>325600</v>
      </c>
      <c r="F337" s="14">
        <f t="shared" si="84"/>
        <v>1470549.7160807054</v>
      </c>
      <c r="G337" s="14">
        <f t="shared" si="85"/>
        <v>894865.28935604682</v>
      </c>
      <c r="H337" s="14">
        <f t="shared" si="86"/>
        <v>545245.86202730448</v>
      </c>
      <c r="I337" s="14"/>
      <c r="J337" s="14"/>
      <c r="K337" s="14"/>
      <c r="L337" s="14"/>
      <c r="N337" s="11">
        <v>527.42999999999995</v>
      </c>
      <c r="O337" s="11">
        <v>3256</v>
      </c>
      <c r="P337" s="14">
        <v>121717.4</v>
      </c>
      <c r="Q337" s="14">
        <v>74068</v>
      </c>
      <c r="R337" s="14">
        <v>45130</v>
      </c>
      <c r="T337" s="12">
        <v>827.7</v>
      </c>
    </row>
    <row r="338" spans="3:20">
      <c r="C338" s="2">
        <v>2003</v>
      </c>
      <c r="D338" s="14">
        <f t="shared" si="82"/>
        <v>53504.999999999993</v>
      </c>
      <c r="E338" s="14">
        <f t="shared" si="83"/>
        <v>438230</v>
      </c>
      <c r="F338" s="14">
        <f t="shared" si="84"/>
        <v>1660287.5437960611</v>
      </c>
      <c r="G338" s="14">
        <f t="shared" si="85"/>
        <v>960649.99395916378</v>
      </c>
      <c r="H338" s="14">
        <f t="shared" si="86"/>
        <v>674604.32523861295</v>
      </c>
      <c r="I338" s="14"/>
      <c r="J338" s="14"/>
      <c r="K338" s="14"/>
      <c r="L338" s="14"/>
      <c r="N338" s="11">
        <v>535.04999999999995</v>
      </c>
      <c r="O338" s="11">
        <v>4382.3</v>
      </c>
      <c r="P338" s="14">
        <v>137422</v>
      </c>
      <c r="Q338" s="14">
        <v>79513</v>
      </c>
      <c r="R338" s="14">
        <v>55837</v>
      </c>
      <c r="T338" s="12">
        <v>827.7</v>
      </c>
    </row>
    <row r="339" spans="3:20">
      <c r="C339" s="2">
        <v>2004</v>
      </c>
      <c r="D339" s="14">
        <f t="shared" si="82"/>
        <v>60629.999999999993</v>
      </c>
      <c r="E339" s="14">
        <f t="shared" si="83"/>
        <v>593330</v>
      </c>
      <c r="F339" s="14">
        <f t="shared" si="84"/>
        <v>1955347.4772859078</v>
      </c>
      <c r="G339" s="14">
        <f t="shared" si="85"/>
        <v>1076333.8488304659</v>
      </c>
      <c r="H339" s="14">
        <f t="shared" si="86"/>
        <v>838742.02590373089</v>
      </c>
      <c r="I339" s="14"/>
      <c r="J339" s="14"/>
      <c r="K339" s="14"/>
      <c r="L339" s="14"/>
      <c r="N339" s="11">
        <v>606.29999999999995</v>
      </c>
      <c r="O339" s="11">
        <v>5933.3</v>
      </c>
      <c r="P339" s="14">
        <v>161840.20000000001</v>
      </c>
      <c r="Q339" s="14">
        <v>89086</v>
      </c>
      <c r="R339" s="14">
        <v>69421</v>
      </c>
      <c r="T339" s="12">
        <v>827.68</v>
      </c>
    </row>
    <row r="340" spans="3:20">
      <c r="C340" s="2">
        <v>2005</v>
      </c>
      <c r="D340" s="14">
        <f t="shared" si="82"/>
        <v>60325</v>
      </c>
      <c r="E340" s="14">
        <f t="shared" si="83"/>
        <v>761950</v>
      </c>
      <c r="F340" s="14">
        <f t="shared" si="84"/>
        <v>2286691.4071560241</v>
      </c>
      <c r="G340" s="14">
        <f t="shared" si="85"/>
        <v>1238424.2587008802</v>
      </c>
      <c r="H340" s="14">
        <f t="shared" si="86"/>
        <v>946494.62260580843</v>
      </c>
      <c r="I340" s="14"/>
      <c r="J340" s="14"/>
      <c r="K340" s="14"/>
      <c r="L340" s="14"/>
      <c r="N340" s="11">
        <v>603.25</v>
      </c>
      <c r="O340" s="11">
        <v>7619.5</v>
      </c>
      <c r="P340" s="14">
        <v>187318.9</v>
      </c>
      <c r="Q340" s="14">
        <v>101448</v>
      </c>
      <c r="R340" s="14">
        <v>77534</v>
      </c>
      <c r="T340" s="12">
        <v>819.17</v>
      </c>
    </row>
    <row r="341" spans="3:20">
      <c r="C341" s="2">
        <v>2006</v>
      </c>
      <c r="D341" s="14">
        <f t="shared" si="82"/>
        <v>63021</v>
      </c>
      <c r="E341" s="14">
        <f t="shared" si="83"/>
        <v>968979.99999999988</v>
      </c>
      <c r="F341" s="14">
        <f t="shared" si="84"/>
        <v>2752684.4627311276</v>
      </c>
      <c r="G341" s="14">
        <f t="shared" si="85"/>
        <v>1439185.6293434359</v>
      </c>
      <c r="H341" s="14">
        <f t="shared" si="86"/>
        <v>1126759.3266263581</v>
      </c>
      <c r="I341" s="14"/>
      <c r="J341" s="14"/>
      <c r="K341" s="14"/>
      <c r="L341" s="14"/>
      <c r="N341" s="11">
        <v>630.21</v>
      </c>
      <c r="O341" s="11">
        <v>9689.7999999999993</v>
      </c>
      <c r="P341" s="14">
        <v>219438.5</v>
      </c>
      <c r="Q341" s="14">
        <v>114729</v>
      </c>
      <c r="R341" s="14">
        <v>89823</v>
      </c>
      <c r="T341" s="12">
        <v>797.18</v>
      </c>
    </row>
    <row r="342" spans="3:20">
      <c r="C342" s="2">
        <v>2007</v>
      </c>
      <c r="D342" s="14">
        <f t="shared" si="82"/>
        <v>74766</v>
      </c>
      <c r="E342" s="14">
        <f t="shared" si="83"/>
        <v>1220060</v>
      </c>
      <c r="F342" s="14">
        <f t="shared" si="84"/>
        <v>3553817.7275118358</v>
      </c>
      <c r="G342" s="14">
        <f t="shared" si="85"/>
        <v>1791543.9242503946</v>
      </c>
      <c r="H342" s="14">
        <f t="shared" si="86"/>
        <v>1473527.0910047344</v>
      </c>
      <c r="I342" s="14"/>
      <c r="J342" s="14"/>
      <c r="K342" s="14"/>
      <c r="L342" s="14"/>
      <c r="N342" s="11">
        <v>747.66</v>
      </c>
      <c r="O342" s="11">
        <v>12200.6</v>
      </c>
      <c r="P342" s="14">
        <v>270232.3</v>
      </c>
      <c r="Q342" s="14">
        <v>136229</v>
      </c>
      <c r="R342" s="14">
        <v>112047</v>
      </c>
      <c r="T342" s="12">
        <v>760.4</v>
      </c>
    </row>
    <row r="343" spans="3:20">
      <c r="C343" s="2">
        <v>2008</v>
      </c>
      <c r="D343" s="14">
        <f t="shared" si="82"/>
        <v>92395</v>
      </c>
      <c r="E343" s="14">
        <f t="shared" si="83"/>
        <v>1430690</v>
      </c>
      <c r="F343" s="14">
        <f t="shared" si="84"/>
        <v>4600588.9044074239</v>
      </c>
      <c r="G343" s="14">
        <f t="shared" si="85"/>
        <v>2267296.367222934</v>
      </c>
      <c r="H343" s="14">
        <f t="shared" si="86"/>
        <v>1990511.2957336828</v>
      </c>
      <c r="I343" s="14"/>
      <c r="J343" s="14"/>
      <c r="K343" s="14"/>
      <c r="L343" s="14"/>
      <c r="N343" s="11">
        <v>923.95</v>
      </c>
      <c r="O343" s="11">
        <v>14306.9</v>
      </c>
      <c r="P343" s="14">
        <v>319515.5</v>
      </c>
      <c r="Q343" s="14">
        <v>157466</v>
      </c>
      <c r="R343" s="14">
        <v>138243</v>
      </c>
      <c r="T343" s="12">
        <v>694.51</v>
      </c>
    </row>
    <row r="344" spans="3:20">
      <c r="C344" s="2">
        <v>2009</v>
      </c>
      <c r="D344" s="14">
        <f t="shared" si="82"/>
        <v>90033</v>
      </c>
      <c r="E344" s="14">
        <f t="shared" si="83"/>
        <v>1201610</v>
      </c>
      <c r="F344" s="14">
        <f t="shared" si="84"/>
        <v>5110253.2572097788</v>
      </c>
      <c r="G344" s="14">
        <f t="shared" si="85"/>
        <v>2528590.2503293804</v>
      </c>
      <c r="H344" s="14">
        <f t="shared" si="86"/>
        <v>2373268.921095008</v>
      </c>
      <c r="I344" s="14"/>
      <c r="J344" s="14"/>
      <c r="K344" s="14"/>
      <c r="L344" s="14"/>
      <c r="N344" s="11">
        <v>900.33</v>
      </c>
      <c r="O344" s="11">
        <v>12016.1</v>
      </c>
      <c r="P344" s="14">
        <v>349081.4</v>
      </c>
      <c r="Q344" s="14">
        <v>172728</v>
      </c>
      <c r="R344" s="14">
        <v>162118</v>
      </c>
      <c r="T344" s="12">
        <v>683.1</v>
      </c>
    </row>
    <row r="345" spans="3:20">
      <c r="C345" s="2">
        <v>2010</v>
      </c>
      <c r="D345" s="14">
        <f t="shared" si="82"/>
        <v>105734.99999999999</v>
      </c>
      <c r="E345" s="14">
        <f t="shared" si="83"/>
        <v>1577750</v>
      </c>
      <c r="F345" s="14">
        <f t="shared" si="84"/>
        <v>6101341.3102887943</v>
      </c>
      <c r="G345" s="14">
        <f t="shared" si="85"/>
        <v>2939626.2648644652</v>
      </c>
      <c r="H345" s="14">
        <f t="shared" si="86"/>
        <v>2904985.5971637489</v>
      </c>
      <c r="I345" s="14"/>
      <c r="J345" s="14"/>
      <c r="K345" s="14"/>
      <c r="L345" s="14"/>
      <c r="N345" s="11">
        <v>1057.3499999999999</v>
      </c>
      <c r="O345" s="11">
        <v>15777.5</v>
      </c>
      <c r="P345" s="14">
        <v>413030.3</v>
      </c>
      <c r="Q345" s="14">
        <v>198998</v>
      </c>
      <c r="R345" s="14">
        <v>196653</v>
      </c>
      <c r="T345" s="12">
        <v>676.95</v>
      </c>
    </row>
    <row r="346" spans="3:20">
      <c r="C346" s="2">
        <v>2011</v>
      </c>
      <c r="D346" s="14">
        <f t="shared" si="82"/>
        <v>116010.99999999999</v>
      </c>
      <c r="E346" s="14">
        <f t="shared" si="83"/>
        <v>1898380</v>
      </c>
      <c r="F346" s="14">
        <f t="shared" si="84"/>
        <v>7575719.9479779527</v>
      </c>
      <c r="G346" s="14">
        <f t="shared" si="85"/>
        <v>3731683.9041307983</v>
      </c>
      <c r="H346" s="14">
        <f t="shared" si="86"/>
        <v>3612544.1258438099</v>
      </c>
      <c r="I346" s="14"/>
      <c r="J346" s="14"/>
      <c r="K346" s="14"/>
      <c r="L346" s="14"/>
      <c r="N346" s="11">
        <v>1160.1099999999999</v>
      </c>
      <c r="O346" s="11">
        <v>18983.8</v>
      </c>
      <c r="P346" s="14">
        <v>489300.6</v>
      </c>
      <c r="Q346" s="14">
        <v>241022</v>
      </c>
      <c r="R346" s="14">
        <v>233327</v>
      </c>
      <c r="T346" s="12">
        <v>645.88</v>
      </c>
    </row>
    <row r="347" spans="3:20">
      <c r="C347" s="2">
        <v>2012</v>
      </c>
      <c r="D347" s="14">
        <f t="shared" si="82"/>
        <v>111716.00000000001</v>
      </c>
      <c r="E347" s="14">
        <f t="shared" si="83"/>
        <v>2048709.9999999998</v>
      </c>
      <c r="F347" s="14">
        <f t="shared" si="84"/>
        <v>8560275.6435643565</v>
      </c>
      <c r="G347" s="14">
        <f t="shared" si="85"/>
        <v>4294859.4059405942</v>
      </c>
      <c r="H347" s="14">
        <f t="shared" si="86"/>
        <v>4043405.9405940594</v>
      </c>
      <c r="I347" s="14"/>
      <c r="J347" s="14"/>
      <c r="K347" s="14"/>
      <c r="L347" s="14"/>
      <c r="N347" s="11">
        <v>1117.1600000000001</v>
      </c>
      <c r="O347" s="11">
        <v>20487.099999999999</v>
      </c>
      <c r="P347" s="14">
        <v>540367.4</v>
      </c>
      <c r="Q347" s="14">
        <v>271113</v>
      </c>
      <c r="R347" s="14">
        <v>255240</v>
      </c>
      <c r="T347" s="12">
        <v>631.25</v>
      </c>
    </row>
    <row r="348" spans="3:20">
      <c r="C348" s="2">
        <v>2013</v>
      </c>
      <c r="D348" s="14">
        <f t="shared" si="82"/>
        <v>117566.00000000001</v>
      </c>
      <c r="E348" s="14">
        <f t="shared" si="83"/>
        <v>2209000</v>
      </c>
      <c r="F348" s="14">
        <f t="shared" si="84"/>
        <v>9611257.5082348362</v>
      </c>
      <c r="G348" s="14">
        <f t="shared" si="85"/>
        <v>4849480.0749208806</v>
      </c>
      <c r="H348" s="14">
        <f t="shared" si="86"/>
        <v>4554559.8398243226</v>
      </c>
      <c r="I348" s="14"/>
      <c r="J348" s="14"/>
      <c r="K348" s="14"/>
      <c r="L348" s="14"/>
      <c r="N348" s="11">
        <v>1175.6600000000001</v>
      </c>
      <c r="O348" s="11">
        <v>22090</v>
      </c>
      <c r="P348" s="14">
        <v>595244.4</v>
      </c>
      <c r="Q348" s="14">
        <v>300338</v>
      </c>
      <c r="R348" s="14">
        <v>282073</v>
      </c>
      <c r="T348" s="12">
        <v>619.32000000000005</v>
      </c>
    </row>
    <row r="349" spans="3:20">
      <c r="C349" s="2">
        <v>2014</v>
      </c>
      <c r="D349" s="14">
        <f t="shared" si="82"/>
        <v>119561.99999999999</v>
      </c>
      <c r="E349" s="14">
        <f t="shared" si="83"/>
        <v>2342290</v>
      </c>
      <c r="F349" s="14">
        <f t="shared" si="84"/>
        <v>10483395.194373902</v>
      </c>
      <c r="G349" s="14">
        <f t="shared" si="85"/>
        <v>5344679.9505111678</v>
      </c>
      <c r="H349" s="14">
        <f t="shared" si="86"/>
        <v>4944276.2258253573</v>
      </c>
      <c r="I349" s="14"/>
      <c r="J349" s="14"/>
      <c r="K349" s="14"/>
      <c r="L349" s="14"/>
      <c r="N349" s="11">
        <v>1195.6199999999999</v>
      </c>
      <c r="O349" s="11">
        <v>23422.9</v>
      </c>
      <c r="P349" s="14">
        <v>643974</v>
      </c>
      <c r="Q349" s="14">
        <v>328313</v>
      </c>
      <c r="R349" s="14">
        <v>303717</v>
      </c>
      <c r="T349" s="12">
        <v>614.28</v>
      </c>
    </row>
    <row r="350" spans="3:20">
      <c r="C350" s="2">
        <v>2015</v>
      </c>
      <c r="D350" s="14">
        <f t="shared" si="82"/>
        <v>126267</v>
      </c>
      <c r="E350" s="14">
        <f t="shared" si="83"/>
        <v>2273470</v>
      </c>
      <c r="F350" s="14">
        <f t="shared" si="84"/>
        <v>11006129.98522895</v>
      </c>
      <c r="G350" s="14">
        <f t="shared" si="85"/>
        <v>5772204.7395799877</v>
      </c>
      <c r="H350" s="14">
        <f t="shared" si="86"/>
        <v>5026491.5548134344</v>
      </c>
      <c r="I350" s="14"/>
      <c r="J350" s="14"/>
      <c r="K350" s="14"/>
      <c r="L350" s="14"/>
      <c r="N350" s="11">
        <v>1262.67</v>
      </c>
      <c r="O350" s="11">
        <v>22734.7</v>
      </c>
      <c r="P350" s="14">
        <v>685505.8</v>
      </c>
      <c r="Q350" s="14">
        <v>359516</v>
      </c>
      <c r="R350" s="14">
        <v>313070</v>
      </c>
      <c r="T350" s="12">
        <v>622.84</v>
      </c>
    </row>
    <row r="352" spans="3:20">
      <c r="C352" s="2">
        <v>2013</v>
      </c>
      <c r="D352" s="14">
        <f>+D348</f>
        <v>117566.00000000001</v>
      </c>
      <c r="E352" s="14">
        <f t="shared" ref="E352:H352" si="87">+E348</f>
        <v>2209000</v>
      </c>
      <c r="F352" s="14">
        <f t="shared" si="87"/>
        <v>9611257.5082348362</v>
      </c>
      <c r="G352" s="14">
        <f t="shared" si="87"/>
        <v>4849480.0749208806</v>
      </c>
      <c r="H352" s="14">
        <f t="shared" si="87"/>
        <v>4554559.8398243226</v>
      </c>
      <c r="I352" s="14"/>
      <c r="J352" s="14"/>
      <c r="K352" s="14"/>
      <c r="L352" s="14"/>
    </row>
    <row r="353" spans="3:12">
      <c r="C353" s="2">
        <v>2013</v>
      </c>
      <c r="D353" s="14">
        <f>+D15+D30+D45+D60+D75+D90+D105+D120+D135+D150+D165+D180+D195++D210+D225+D240+D255+D270+D285+D300+D315+D330</f>
        <v>210850</v>
      </c>
      <c r="E353" s="14">
        <f t="shared" ref="E353:H353" si="88">+E15+E30+E45+E60+E75+E90+E105+E120+E135+E150+E165+E180+E195++E210+E225+E240+E255+E270+E285+E300+E315+E330</f>
        <v>1994718.1710000003</v>
      </c>
      <c r="F353" s="14">
        <f t="shared" si="88"/>
        <v>8213522.4116773224</v>
      </c>
      <c r="G353" s="14">
        <f t="shared" si="88"/>
        <v>3873607.1820706576</v>
      </c>
      <c r="H353" s="14">
        <f t="shared" si="88"/>
        <v>4511315.3135697208</v>
      </c>
      <c r="I353" s="14"/>
      <c r="J353" s="14"/>
      <c r="K353" s="14"/>
      <c r="L353" s="14"/>
    </row>
    <row r="354" spans="3:12">
      <c r="D354" s="15">
        <f>+D353/D352</f>
        <v>1.7934606944184541</v>
      </c>
      <c r="E354" s="15">
        <f t="shared" ref="E354:H354" si="89">+E353/E352</f>
        <v>0.90299600316885487</v>
      </c>
      <c r="F354" s="15">
        <f t="shared" si="89"/>
        <v>0.85457312996140755</v>
      </c>
      <c r="G354" s="15">
        <f t="shared" si="89"/>
        <v>0.79876752192529743</v>
      </c>
      <c r="H354" s="15">
        <f t="shared" si="89"/>
        <v>0.99050522382503825</v>
      </c>
      <c r="I354" s="15"/>
      <c r="J354" s="15"/>
      <c r="K354" s="15"/>
      <c r="L354" s="15"/>
    </row>
  </sheetData>
  <phoneticPr fontId="4"/>
  <pageMargins left="0.7" right="0.7" top="0.75" bottom="0.75" header="0.3" footer="0.3"/>
  <pageSetup paperSize="9" orientation="portrait" verticalDpi="0" r:id="rId1"/>
  <ignoredErrors>
    <ignoredError sqref="G3:G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showGridLines="0" workbookViewId="0">
      <selection activeCell="I14" sqref="I14"/>
    </sheetView>
  </sheetViews>
  <sheetFormatPr defaultRowHeight="12.75"/>
  <cols>
    <col min="1" max="1" width="1.85546875" style="83" customWidth="1"/>
    <col min="2" max="2" width="9.5703125" style="83" customWidth="1"/>
    <col min="3" max="6" width="20.28515625" style="82" customWidth="1"/>
    <col min="7" max="7" width="1.85546875" style="83" customWidth="1"/>
    <col min="8" max="16384" width="9.140625" style="83"/>
  </cols>
  <sheetData>
    <row r="1" spans="2:6" ht="6" customHeight="1" thickBot="1">
      <c r="B1" s="81"/>
    </row>
    <row r="2" spans="2:6" ht="18" customHeight="1" thickTop="1">
      <c r="B2" s="84"/>
      <c r="C2" s="96" t="s">
        <v>70</v>
      </c>
      <c r="D2" s="96"/>
      <c r="E2" s="96" t="s">
        <v>71</v>
      </c>
      <c r="F2" s="96"/>
    </row>
    <row r="3" spans="2:6" ht="18" customHeight="1" thickBot="1">
      <c r="B3" s="98"/>
      <c r="C3" s="97" t="s">
        <v>64</v>
      </c>
      <c r="D3" s="97" t="s">
        <v>65</v>
      </c>
      <c r="E3" s="97" t="s">
        <v>72</v>
      </c>
      <c r="F3" s="97" t="s">
        <v>73</v>
      </c>
    </row>
    <row r="4" spans="2:6" ht="18" customHeight="1" thickTop="1">
      <c r="B4" s="99" t="s">
        <v>82</v>
      </c>
    </row>
    <row r="5" spans="2:6" ht="18" customHeight="1">
      <c r="B5" s="100" t="s">
        <v>74</v>
      </c>
      <c r="C5" s="86" t="s">
        <v>85</v>
      </c>
      <c r="D5" s="86" t="s">
        <v>86</v>
      </c>
      <c r="E5" s="87" t="s">
        <v>83</v>
      </c>
      <c r="F5" s="87" t="s">
        <v>84</v>
      </c>
    </row>
    <row r="6" spans="2:6" ht="18" customHeight="1">
      <c r="B6" s="101" t="s">
        <v>239</v>
      </c>
      <c r="C6" s="88" t="s">
        <v>87</v>
      </c>
      <c r="D6" s="88" t="s">
        <v>88</v>
      </c>
      <c r="E6" s="89"/>
      <c r="F6" s="89"/>
    </row>
    <row r="7" spans="2:6" ht="18" customHeight="1">
      <c r="B7" s="102" t="s">
        <v>395</v>
      </c>
      <c r="C7" s="86"/>
      <c r="D7" s="86"/>
      <c r="E7" s="86"/>
      <c r="F7" s="86"/>
    </row>
    <row r="8" spans="2:6" ht="18" customHeight="1">
      <c r="B8" s="100" t="s">
        <v>74</v>
      </c>
      <c r="C8" s="86" t="s">
        <v>403</v>
      </c>
      <c r="D8" s="86" t="s">
        <v>404</v>
      </c>
      <c r="E8" s="87" t="s">
        <v>407</v>
      </c>
      <c r="F8" s="87" t="s">
        <v>408</v>
      </c>
    </row>
    <row r="9" spans="2:6" ht="18" customHeight="1">
      <c r="B9" s="101" t="s">
        <v>239</v>
      </c>
      <c r="C9" s="88" t="s">
        <v>405</v>
      </c>
      <c r="D9" s="88" t="s">
        <v>406</v>
      </c>
      <c r="E9" s="89"/>
      <c r="F9" s="89"/>
    </row>
    <row r="10" spans="2:6" ht="18" customHeight="1">
      <c r="B10" s="102" t="s">
        <v>396</v>
      </c>
      <c r="C10" s="86"/>
      <c r="D10" s="86"/>
      <c r="E10" s="86"/>
      <c r="F10" s="86"/>
    </row>
    <row r="11" spans="2:6" ht="18" customHeight="1">
      <c r="B11" s="100" t="s">
        <v>74</v>
      </c>
      <c r="C11" s="86" t="s">
        <v>397</v>
      </c>
      <c r="D11" s="86" t="s">
        <v>398</v>
      </c>
      <c r="E11" s="87" t="s">
        <v>401</v>
      </c>
      <c r="F11" s="87" t="s">
        <v>402</v>
      </c>
    </row>
    <row r="12" spans="2:6" ht="18" customHeight="1" thickBot="1">
      <c r="B12" s="103" t="s">
        <v>239</v>
      </c>
      <c r="C12" s="90" t="s">
        <v>399</v>
      </c>
      <c r="D12" s="90" t="s">
        <v>400</v>
      </c>
      <c r="E12" s="91"/>
      <c r="F12" s="91"/>
    </row>
    <row r="13" spans="2:6" ht="18" customHeight="1">
      <c r="B13" s="99" t="s">
        <v>79</v>
      </c>
      <c r="C13" s="86"/>
      <c r="D13" s="86"/>
      <c r="E13" s="86"/>
      <c r="F13" s="86"/>
    </row>
    <row r="14" spans="2:6" ht="18" customHeight="1">
      <c r="B14" s="100" t="s">
        <v>74</v>
      </c>
      <c r="C14" s="86" t="s">
        <v>85</v>
      </c>
      <c r="D14" s="86" t="s">
        <v>86</v>
      </c>
      <c r="E14" s="92" t="s">
        <v>95</v>
      </c>
      <c r="F14" s="92" t="s">
        <v>96</v>
      </c>
    </row>
    <row r="15" spans="2:6" ht="18" customHeight="1">
      <c r="B15" s="100" t="s">
        <v>239</v>
      </c>
      <c r="C15" s="86" t="s">
        <v>87</v>
      </c>
      <c r="D15" s="86" t="s">
        <v>88</v>
      </c>
      <c r="E15" s="92"/>
      <c r="F15" s="92"/>
    </row>
    <row r="16" spans="2:6" ht="18" customHeight="1">
      <c r="B16" s="100" t="s">
        <v>76</v>
      </c>
      <c r="C16" s="86" t="s">
        <v>89</v>
      </c>
      <c r="D16" s="86" t="s">
        <v>90</v>
      </c>
      <c r="E16" s="92"/>
      <c r="F16" s="92"/>
    </row>
    <row r="17" spans="2:6" ht="18" customHeight="1">
      <c r="B17" s="100" t="s">
        <v>58</v>
      </c>
      <c r="C17" s="86" t="s">
        <v>91</v>
      </c>
      <c r="D17" s="86" t="s">
        <v>92</v>
      </c>
      <c r="E17" s="92"/>
      <c r="F17" s="92"/>
    </row>
    <row r="18" spans="2:6" ht="18" customHeight="1" thickBot="1">
      <c r="B18" s="103" t="s">
        <v>75</v>
      </c>
      <c r="C18" s="90" t="s">
        <v>93</v>
      </c>
      <c r="D18" s="90" t="s">
        <v>94</v>
      </c>
      <c r="E18" s="93"/>
      <c r="F18" s="93"/>
    </row>
    <row r="19" spans="2:6" ht="18" customHeight="1">
      <c r="B19" s="99" t="s">
        <v>80</v>
      </c>
      <c r="C19" s="86"/>
      <c r="D19" s="86"/>
      <c r="E19" s="94"/>
      <c r="F19" s="94"/>
    </row>
    <row r="20" spans="2:6" ht="18" customHeight="1">
      <c r="B20" s="100" t="s">
        <v>74</v>
      </c>
      <c r="C20" s="86" t="s">
        <v>85</v>
      </c>
      <c r="D20" s="86" t="s">
        <v>86</v>
      </c>
      <c r="E20" s="92" t="s">
        <v>99</v>
      </c>
      <c r="F20" s="92" t="s">
        <v>100</v>
      </c>
    </row>
    <row r="21" spans="2:6" ht="18" customHeight="1">
      <c r="B21" s="100" t="s">
        <v>239</v>
      </c>
      <c r="C21" s="86" t="s">
        <v>87</v>
      </c>
      <c r="D21" s="86" t="s">
        <v>88</v>
      </c>
      <c r="E21" s="92"/>
      <c r="F21" s="92"/>
    </row>
    <row r="22" spans="2:6" ht="18" customHeight="1">
      <c r="B22" s="100" t="s">
        <v>58</v>
      </c>
      <c r="C22" s="86" t="s">
        <v>91</v>
      </c>
      <c r="D22" s="86" t="s">
        <v>92</v>
      </c>
      <c r="E22" s="92"/>
      <c r="F22" s="92"/>
    </row>
    <row r="23" spans="2:6" ht="18" customHeight="1" thickBot="1">
      <c r="B23" s="104" t="s">
        <v>81</v>
      </c>
      <c r="C23" s="85" t="s">
        <v>97</v>
      </c>
      <c r="D23" s="85" t="s">
        <v>98</v>
      </c>
      <c r="E23" s="95"/>
      <c r="F23" s="95"/>
    </row>
    <row r="24" spans="2:6" ht="6" customHeight="1" thickTop="1"/>
    <row r="25" spans="2:6" ht="18" customHeight="1"/>
    <row r="26" spans="2:6" ht="18" customHeight="1"/>
    <row r="27" spans="2:6" ht="18" customHeight="1"/>
    <row r="28" spans="2:6" ht="18" customHeight="1"/>
    <row r="29" spans="2:6" ht="18" customHeight="1"/>
    <row r="30" spans="2:6" ht="18" customHeight="1"/>
    <row r="31" spans="2:6" ht="18" customHeight="1"/>
    <row r="32" spans="2:6" ht="18" customHeight="1"/>
    <row r="33" ht="18" customHeight="1"/>
    <row r="34" ht="18" customHeight="1"/>
  </sheetData>
  <mergeCells count="12">
    <mergeCell ref="E14:E18"/>
    <mergeCell ref="F14:F18"/>
    <mergeCell ref="E20:E23"/>
    <mergeCell ref="F20:F23"/>
    <mergeCell ref="C2:D2"/>
    <mergeCell ref="E2:F2"/>
    <mergeCell ref="E5:E6"/>
    <mergeCell ref="F5:F6"/>
    <mergeCell ref="E8:E9"/>
    <mergeCell ref="F8:F9"/>
    <mergeCell ref="E11:E12"/>
    <mergeCell ref="F11:F12"/>
  </mergeCells>
  <phoneticPr fontId="4"/>
  <pageMargins left="0.31496062992125984" right="0.31496062992125984" top="0.74803149606299213" bottom="0.74803149606299213" header="0.31496062992125984" footer="0.31496062992125984"/>
  <pageSetup paperSize="9" orientation="portrait" verticalDpi="0" r:id="rId1"/>
  <ignoredErrors>
    <ignoredError sqref="C13:C23 C5:C6 C10 C11:C12 E11 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4"/>
  <sheetViews>
    <sheetView showGridLines="0" topLeftCell="H42" workbookViewId="0">
      <selection activeCell="O45" sqref="O45:S58"/>
    </sheetView>
  </sheetViews>
  <sheetFormatPr defaultRowHeight="12.75"/>
  <cols>
    <col min="1" max="1" width="1.85546875" style="106" customWidth="1"/>
    <col min="2" max="4" width="31.140625" style="106" customWidth="1"/>
    <col min="5" max="6" width="1.85546875" style="106" customWidth="1"/>
    <col min="7" max="12" width="15.5703125" style="106" customWidth="1"/>
    <col min="13" max="14" width="1.85546875" style="106" customWidth="1"/>
    <col min="15" max="19" width="18.5703125" style="106" customWidth="1"/>
    <col min="20" max="20" width="1.85546875" style="106" customWidth="1"/>
    <col min="21" max="16384" width="9.140625" style="106"/>
  </cols>
  <sheetData>
    <row r="1" spans="2:4" ht="6" customHeight="1" thickBot="1">
      <c r="B1" s="105"/>
      <c r="C1" s="105"/>
      <c r="D1" s="105"/>
    </row>
    <row r="2" spans="2:4" ht="21" customHeight="1" thickTop="1" thickBot="1">
      <c r="B2" s="120"/>
      <c r="C2" s="121" t="s">
        <v>117</v>
      </c>
      <c r="D2" s="121" t="s">
        <v>240</v>
      </c>
    </row>
    <row r="3" spans="2:4" ht="21" customHeight="1" thickTop="1">
      <c r="B3" s="122" t="s">
        <v>411</v>
      </c>
      <c r="C3" s="108" t="s">
        <v>118</v>
      </c>
      <c r="D3" s="108" t="s">
        <v>123</v>
      </c>
    </row>
    <row r="4" spans="2:4" ht="21" customHeight="1">
      <c r="B4" s="123"/>
      <c r="C4" s="109" t="s">
        <v>119</v>
      </c>
      <c r="D4" s="109" t="s">
        <v>124</v>
      </c>
    </row>
    <row r="5" spans="2:4" ht="21" customHeight="1">
      <c r="B5" s="124" t="s">
        <v>412</v>
      </c>
      <c r="C5" s="110" t="s">
        <v>338</v>
      </c>
      <c r="D5" s="110" t="s">
        <v>125</v>
      </c>
    </row>
    <row r="6" spans="2:4" ht="21" customHeight="1">
      <c r="B6" s="123"/>
      <c r="C6" s="109" t="s">
        <v>120</v>
      </c>
      <c r="D6" s="109" t="s">
        <v>126</v>
      </c>
    </row>
    <row r="7" spans="2:4" ht="21" customHeight="1">
      <c r="B7" s="125" t="s">
        <v>104</v>
      </c>
      <c r="C7" s="111" t="s">
        <v>122</v>
      </c>
      <c r="D7" s="111" t="s">
        <v>127</v>
      </c>
    </row>
    <row r="8" spans="2:4" ht="21" customHeight="1">
      <c r="B8" s="123"/>
      <c r="C8" s="109" t="s">
        <v>121</v>
      </c>
      <c r="D8" s="109" t="s">
        <v>128</v>
      </c>
    </row>
    <row r="9" spans="2:4" ht="21" customHeight="1" thickBot="1">
      <c r="B9" s="126" t="s">
        <v>105</v>
      </c>
      <c r="C9" s="112">
        <v>0.95699999999999996</v>
      </c>
      <c r="D9" s="112">
        <v>0.99399999999999999</v>
      </c>
    </row>
    <row r="10" spans="2:4" ht="6" customHeight="1" thickTop="1"/>
    <row r="11" spans="2:4" ht="6" customHeight="1" thickBot="1">
      <c r="B11" s="105"/>
      <c r="C11" s="105"/>
      <c r="D11" s="105"/>
    </row>
    <row r="12" spans="2:4" ht="21" customHeight="1" thickTop="1" thickBot="1">
      <c r="B12" s="107"/>
      <c r="C12" s="121" t="s">
        <v>74</v>
      </c>
      <c r="D12" s="121" t="s">
        <v>240</v>
      </c>
    </row>
    <row r="13" spans="2:4" ht="21" customHeight="1" thickTop="1">
      <c r="B13" s="122" t="s">
        <v>413</v>
      </c>
      <c r="C13" s="108" t="s">
        <v>370</v>
      </c>
      <c r="D13" s="108" t="s">
        <v>376</v>
      </c>
    </row>
    <row r="14" spans="2:4" ht="21" customHeight="1">
      <c r="B14" s="123"/>
      <c r="C14" s="109" t="s">
        <v>371</v>
      </c>
      <c r="D14" s="109" t="s">
        <v>377</v>
      </c>
    </row>
    <row r="15" spans="2:4" ht="21" customHeight="1">
      <c r="B15" s="124" t="s">
        <v>414</v>
      </c>
      <c r="C15" s="110" t="s">
        <v>144</v>
      </c>
      <c r="D15" s="110" t="s">
        <v>378</v>
      </c>
    </row>
    <row r="16" spans="2:4" ht="21" customHeight="1">
      <c r="B16" s="123"/>
      <c r="C16" s="109" t="s">
        <v>372</v>
      </c>
      <c r="D16" s="109" t="s">
        <v>379</v>
      </c>
    </row>
    <row r="17" spans="2:12" ht="21" customHeight="1">
      <c r="B17" s="125" t="s">
        <v>104</v>
      </c>
      <c r="C17" s="111" t="s">
        <v>373</v>
      </c>
      <c r="D17" s="111" t="s">
        <v>380</v>
      </c>
    </row>
    <row r="18" spans="2:12" ht="21" customHeight="1">
      <c r="B18" s="123"/>
      <c r="C18" s="109" t="s">
        <v>374</v>
      </c>
      <c r="D18" s="109" t="s">
        <v>381</v>
      </c>
    </row>
    <row r="19" spans="2:12" ht="21" customHeight="1" thickBot="1">
      <c r="B19" s="126" t="s">
        <v>105</v>
      </c>
      <c r="C19" s="112" t="s">
        <v>375</v>
      </c>
      <c r="D19" s="112" t="s">
        <v>236</v>
      </c>
    </row>
    <row r="20" spans="2:12" ht="6" customHeight="1" thickTop="1"/>
    <row r="21" spans="2:12" ht="6" customHeight="1" thickBot="1">
      <c r="B21" s="105"/>
      <c r="C21" s="105"/>
      <c r="D21" s="105"/>
    </row>
    <row r="22" spans="2:12" ht="21" customHeight="1" thickTop="1" thickBot="1">
      <c r="B22" s="107"/>
      <c r="C22" s="121" t="s">
        <v>74</v>
      </c>
      <c r="D22" s="121" t="s">
        <v>240</v>
      </c>
    </row>
    <row r="23" spans="2:12" ht="21" customHeight="1" thickTop="1">
      <c r="B23" s="122" t="s">
        <v>413</v>
      </c>
      <c r="C23" s="108" t="s">
        <v>384</v>
      </c>
      <c r="D23" s="108" t="s">
        <v>389</v>
      </c>
    </row>
    <row r="24" spans="2:12" ht="21" customHeight="1">
      <c r="B24" s="123"/>
      <c r="C24" s="109" t="s">
        <v>385</v>
      </c>
      <c r="D24" s="109" t="s">
        <v>390</v>
      </c>
    </row>
    <row r="25" spans="2:12" ht="21" customHeight="1">
      <c r="B25" s="124" t="s">
        <v>414</v>
      </c>
      <c r="C25" s="110" t="s">
        <v>178</v>
      </c>
      <c r="D25" s="110" t="s">
        <v>391</v>
      </c>
    </row>
    <row r="26" spans="2:12" ht="21" customHeight="1">
      <c r="B26" s="123"/>
      <c r="C26" s="109" t="s">
        <v>386</v>
      </c>
      <c r="D26" s="109" t="s">
        <v>392</v>
      </c>
    </row>
    <row r="27" spans="2:12" ht="21" customHeight="1">
      <c r="B27" s="125" t="s">
        <v>104</v>
      </c>
      <c r="C27" s="111" t="s">
        <v>387</v>
      </c>
      <c r="D27" s="111" t="s">
        <v>393</v>
      </c>
    </row>
    <row r="28" spans="2:12" ht="21" customHeight="1">
      <c r="B28" s="123"/>
      <c r="C28" s="109" t="s">
        <v>388</v>
      </c>
      <c r="D28" s="109" t="s">
        <v>394</v>
      </c>
    </row>
    <row r="29" spans="2:12" ht="21" customHeight="1" thickBot="1">
      <c r="B29" s="126" t="s">
        <v>105</v>
      </c>
      <c r="C29" s="112" t="s">
        <v>340</v>
      </c>
      <c r="D29" s="112" t="s">
        <v>341</v>
      </c>
    </row>
    <row r="30" spans="2:12" ht="6" customHeight="1" thickTop="1" thickBot="1">
      <c r="G30" s="105"/>
      <c r="H30" s="105"/>
      <c r="I30" s="105"/>
      <c r="J30" s="105"/>
      <c r="K30" s="105"/>
      <c r="L30" s="105"/>
    </row>
    <row r="31" spans="2:12" s="113" customFormat="1" ht="21" customHeight="1" thickTop="1" thickBot="1">
      <c r="G31" s="121"/>
      <c r="H31" s="121" t="s">
        <v>117</v>
      </c>
      <c r="I31" s="121" t="s">
        <v>240</v>
      </c>
      <c r="J31" s="127" t="s">
        <v>129</v>
      </c>
      <c r="K31" s="127" t="s">
        <v>130</v>
      </c>
      <c r="L31" s="127" t="s">
        <v>131</v>
      </c>
    </row>
    <row r="32" spans="2:12" ht="21" customHeight="1" thickTop="1">
      <c r="G32" s="122" t="s">
        <v>413</v>
      </c>
      <c r="H32" s="108" t="s">
        <v>132</v>
      </c>
      <c r="I32" s="108" t="s">
        <v>140</v>
      </c>
      <c r="J32" s="114" t="s">
        <v>154</v>
      </c>
      <c r="K32" s="114" t="s">
        <v>156</v>
      </c>
      <c r="L32" s="114" t="s">
        <v>158</v>
      </c>
    </row>
    <row r="33" spans="7:19" ht="21" customHeight="1">
      <c r="G33" s="123"/>
      <c r="H33" s="109" t="s">
        <v>133</v>
      </c>
      <c r="I33" s="109" t="s">
        <v>141</v>
      </c>
      <c r="J33" s="115" t="s">
        <v>155</v>
      </c>
      <c r="K33" s="115" t="s">
        <v>157</v>
      </c>
      <c r="L33" s="115" t="s">
        <v>159</v>
      </c>
    </row>
    <row r="34" spans="7:19" ht="21" customHeight="1">
      <c r="G34" s="124" t="s">
        <v>415</v>
      </c>
      <c r="H34" s="110">
        <v>2E-3</v>
      </c>
      <c r="I34" s="110" t="s">
        <v>142</v>
      </c>
      <c r="J34" s="116" t="s">
        <v>160</v>
      </c>
      <c r="K34" s="116" t="s">
        <v>162</v>
      </c>
      <c r="L34" s="116" t="s">
        <v>164</v>
      </c>
    </row>
    <row r="35" spans="7:19" ht="21" customHeight="1">
      <c r="G35" s="123"/>
      <c r="H35" s="109" t="s">
        <v>134</v>
      </c>
      <c r="I35" s="109" t="s">
        <v>143</v>
      </c>
      <c r="J35" s="115" t="s">
        <v>161</v>
      </c>
      <c r="K35" s="115" t="s">
        <v>163</v>
      </c>
      <c r="L35" s="115" t="s">
        <v>165</v>
      </c>
    </row>
    <row r="36" spans="7:19" ht="21" customHeight="1">
      <c r="G36" s="124" t="s">
        <v>416</v>
      </c>
      <c r="H36" s="110" t="s">
        <v>144</v>
      </c>
      <c r="I36" s="110" t="s">
        <v>146</v>
      </c>
      <c r="J36" s="116" t="s">
        <v>166</v>
      </c>
      <c r="K36" s="116" t="s">
        <v>168</v>
      </c>
      <c r="L36" s="116" t="s">
        <v>170</v>
      </c>
    </row>
    <row r="37" spans="7:19" ht="21" customHeight="1">
      <c r="G37" s="123"/>
      <c r="H37" s="109" t="s">
        <v>135</v>
      </c>
      <c r="I37" s="109" t="s">
        <v>147</v>
      </c>
      <c r="J37" s="115" t="s">
        <v>167</v>
      </c>
      <c r="K37" s="115" t="s">
        <v>169</v>
      </c>
      <c r="L37" s="115" t="s">
        <v>171</v>
      </c>
    </row>
    <row r="38" spans="7:19" ht="21" customHeight="1">
      <c r="G38" s="125" t="s">
        <v>417</v>
      </c>
      <c r="H38" s="111">
        <v>-4.0000000000000001E-3</v>
      </c>
      <c r="I38" s="111" t="s">
        <v>148</v>
      </c>
      <c r="J38" s="117" t="s">
        <v>172</v>
      </c>
      <c r="K38" s="117" t="s">
        <v>174</v>
      </c>
      <c r="L38" s="117" t="s">
        <v>176</v>
      </c>
    </row>
    <row r="39" spans="7:19" ht="21" customHeight="1">
      <c r="G39" s="123"/>
      <c r="H39" s="111" t="s">
        <v>136</v>
      </c>
      <c r="I39" s="111" t="s">
        <v>149</v>
      </c>
      <c r="J39" s="117" t="s">
        <v>173</v>
      </c>
      <c r="K39" s="117" t="s">
        <v>175</v>
      </c>
      <c r="L39" s="117" t="s">
        <v>177</v>
      </c>
    </row>
    <row r="40" spans="7:19" ht="21" customHeight="1">
      <c r="G40" s="124" t="s">
        <v>418</v>
      </c>
      <c r="H40" s="110" t="s">
        <v>145</v>
      </c>
      <c r="I40" s="110" t="s">
        <v>150</v>
      </c>
      <c r="J40" s="116" t="s">
        <v>178</v>
      </c>
      <c r="K40" s="116" t="s">
        <v>180</v>
      </c>
      <c r="L40" s="116" t="s">
        <v>182</v>
      </c>
    </row>
    <row r="41" spans="7:19" ht="21" customHeight="1">
      <c r="G41" s="123"/>
      <c r="H41" s="109" t="s">
        <v>137</v>
      </c>
      <c r="I41" s="109" t="s">
        <v>151</v>
      </c>
      <c r="J41" s="115" t="s">
        <v>179</v>
      </c>
      <c r="K41" s="115" t="s">
        <v>181</v>
      </c>
      <c r="L41" s="115" t="s">
        <v>183</v>
      </c>
    </row>
    <row r="42" spans="7:19" ht="21" customHeight="1">
      <c r="G42" s="124" t="s">
        <v>104</v>
      </c>
      <c r="H42" s="110" t="s">
        <v>138</v>
      </c>
      <c r="I42" s="110" t="s">
        <v>152</v>
      </c>
      <c r="J42" s="116" t="s">
        <v>184</v>
      </c>
      <c r="K42" s="116" t="s">
        <v>186</v>
      </c>
      <c r="L42" s="116" t="s">
        <v>188</v>
      </c>
    </row>
    <row r="43" spans="7:19" ht="21" customHeight="1">
      <c r="G43" s="123"/>
      <c r="H43" s="109" t="s">
        <v>139</v>
      </c>
      <c r="I43" s="109" t="s">
        <v>153</v>
      </c>
      <c r="J43" s="115" t="s">
        <v>185</v>
      </c>
      <c r="K43" s="115" t="s">
        <v>187</v>
      </c>
      <c r="L43" s="115" t="s">
        <v>189</v>
      </c>
    </row>
    <row r="44" spans="7:19" ht="21" customHeight="1" thickBot="1">
      <c r="G44" s="128" t="s">
        <v>105</v>
      </c>
      <c r="H44" s="118">
        <v>0.95699999999999996</v>
      </c>
      <c r="I44" s="118">
        <v>0.99399999999999999</v>
      </c>
      <c r="J44" s="119" t="s">
        <v>190</v>
      </c>
      <c r="K44" s="119" t="s">
        <v>191</v>
      </c>
      <c r="L44" s="119" t="s">
        <v>192</v>
      </c>
    </row>
    <row r="45" spans="7:19" ht="6" customHeight="1" thickTop="1" thickBot="1"/>
    <row r="46" spans="7:19" ht="21" customHeight="1" thickTop="1" thickBot="1">
      <c r="O46" s="121"/>
      <c r="P46" s="121" t="s">
        <v>117</v>
      </c>
      <c r="Q46" s="121" t="s">
        <v>240</v>
      </c>
      <c r="R46" s="127" t="s">
        <v>193</v>
      </c>
      <c r="S46" s="127" t="s">
        <v>194</v>
      </c>
    </row>
    <row r="47" spans="7:19" ht="21" customHeight="1" thickTop="1">
      <c r="O47" s="122" t="s">
        <v>413</v>
      </c>
      <c r="P47" s="108" t="s">
        <v>195</v>
      </c>
      <c r="Q47" s="108" t="s">
        <v>197</v>
      </c>
      <c r="R47" s="114" t="s">
        <v>199</v>
      </c>
      <c r="S47" s="114" t="s">
        <v>201</v>
      </c>
    </row>
    <row r="48" spans="7:19" ht="21" customHeight="1">
      <c r="O48" s="123"/>
      <c r="P48" s="109" t="s">
        <v>196</v>
      </c>
      <c r="Q48" s="109" t="s">
        <v>198</v>
      </c>
      <c r="R48" s="115" t="s">
        <v>200</v>
      </c>
      <c r="S48" s="115" t="s">
        <v>202</v>
      </c>
    </row>
    <row r="49" spans="15:19" ht="21" customHeight="1">
      <c r="O49" s="124" t="s">
        <v>415</v>
      </c>
      <c r="P49" s="110" t="s">
        <v>203</v>
      </c>
      <c r="Q49" s="110" t="s">
        <v>205</v>
      </c>
      <c r="R49" s="116" t="s">
        <v>207</v>
      </c>
      <c r="S49" s="116" t="s">
        <v>209</v>
      </c>
    </row>
    <row r="50" spans="15:19" ht="21" customHeight="1">
      <c r="O50" s="123"/>
      <c r="P50" s="109" t="s">
        <v>204</v>
      </c>
      <c r="Q50" s="109" t="s">
        <v>206</v>
      </c>
      <c r="R50" s="115" t="s">
        <v>208</v>
      </c>
      <c r="S50" s="115" t="s">
        <v>210</v>
      </c>
    </row>
    <row r="51" spans="15:19" ht="21" customHeight="1">
      <c r="O51" s="124" t="s">
        <v>417</v>
      </c>
      <c r="P51" s="110" t="s">
        <v>211</v>
      </c>
      <c r="Q51" s="110" t="s">
        <v>213</v>
      </c>
      <c r="R51" s="116" t="s">
        <v>215</v>
      </c>
      <c r="S51" s="116" t="s">
        <v>217</v>
      </c>
    </row>
    <row r="52" spans="15:19" ht="21" customHeight="1">
      <c r="O52" s="123"/>
      <c r="P52" s="109" t="s">
        <v>212</v>
      </c>
      <c r="Q52" s="109" t="s">
        <v>214</v>
      </c>
      <c r="R52" s="115" t="s">
        <v>216</v>
      </c>
      <c r="S52" s="115" t="s">
        <v>218</v>
      </c>
    </row>
    <row r="53" spans="15:19" ht="21" customHeight="1">
      <c r="O53" s="125" t="s">
        <v>419</v>
      </c>
      <c r="P53" s="111" t="s">
        <v>219</v>
      </c>
      <c r="Q53" s="111" t="s">
        <v>221</v>
      </c>
      <c r="R53" s="117" t="s">
        <v>223</v>
      </c>
      <c r="S53" s="117" t="s">
        <v>225</v>
      </c>
    </row>
    <row r="54" spans="15:19" ht="21" customHeight="1">
      <c r="O54" s="123"/>
      <c r="P54" s="111" t="s">
        <v>220</v>
      </c>
      <c r="Q54" s="111" t="s">
        <v>222</v>
      </c>
      <c r="R54" s="117" t="s">
        <v>224</v>
      </c>
      <c r="S54" s="117" t="s">
        <v>226</v>
      </c>
    </row>
    <row r="55" spans="15:19" ht="21" customHeight="1">
      <c r="O55" s="124" t="s">
        <v>104</v>
      </c>
      <c r="P55" s="110" t="s">
        <v>227</v>
      </c>
      <c r="Q55" s="110" t="s">
        <v>229</v>
      </c>
      <c r="R55" s="116" t="s">
        <v>231</v>
      </c>
      <c r="S55" s="116" t="s">
        <v>234</v>
      </c>
    </row>
    <row r="56" spans="15:19" ht="21" customHeight="1">
      <c r="O56" s="123"/>
      <c r="P56" s="109" t="s">
        <v>228</v>
      </c>
      <c r="Q56" s="109" t="s">
        <v>230</v>
      </c>
      <c r="R56" s="115" t="s">
        <v>232</v>
      </c>
      <c r="S56" s="115" t="s">
        <v>233</v>
      </c>
    </row>
    <row r="57" spans="15:19" ht="21" customHeight="1" thickBot="1">
      <c r="O57" s="128" t="s">
        <v>105</v>
      </c>
      <c r="P57" s="118" t="s">
        <v>235</v>
      </c>
      <c r="Q57" s="118" t="s">
        <v>236</v>
      </c>
      <c r="R57" s="119" t="s">
        <v>237</v>
      </c>
      <c r="S57" s="119" t="s">
        <v>238</v>
      </c>
    </row>
    <row r="58" spans="15:19" ht="6" customHeight="1" thickTop="1"/>
    <row r="59" spans="15:19" ht="21" customHeight="1"/>
    <row r="60" spans="15:19" ht="21" customHeight="1"/>
    <row r="61" spans="15:19" ht="21" customHeight="1"/>
    <row r="62" spans="15:19" ht="21" customHeight="1"/>
    <row r="63" spans="15:19" ht="21" customHeight="1"/>
    <row r="64" spans="15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</sheetData>
  <mergeCells count="20">
    <mergeCell ref="G42:G43"/>
    <mergeCell ref="G34:G35"/>
    <mergeCell ref="G36:G37"/>
    <mergeCell ref="G38:G39"/>
    <mergeCell ref="O55:O56"/>
    <mergeCell ref="O47:O48"/>
    <mergeCell ref="O49:O50"/>
    <mergeCell ref="O51:O52"/>
    <mergeCell ref="O53:O54"/>
    <mergeCell ref="B3:B4"/>
    <mergeCell ref="B5:B6"/>
    <mergeCell ref="B7:B8"/>
    <mergeCell ref="G32:G33"/>
    <mergeCell ref="G40:G41"/>
    <mergeCell ref="B13:B14"/>
    <mergeCell ref="B15:B16"/>
    <mergeCell ref="B17:B18"/>
    <mergeCell ref="B23:B24"/>
    <mergeCell ref="B25:B26"/>
    <mergeCell ref="B27:B28"/>
  </mergeCells>
  <phoneticPr fontId="4"/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H36 H40:I40 K32 L34 L38 J40:K40 J44:L44 S47 P49 R49 P51:Q51 R53 P57:S57 C5 C15 D29 C29 C19:D19 C25 D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showGridLines="0" workbookViewId="0">
      <selection activeCell="I12" sqref="I12"/>
    </sheetView>
  </sheetViews>
  <sheetFormatPr defaultRowHeight="12.75"/>
  <cols>
    <col min="1" max="1" width="2" style="130" customWidth="1"/>
    <col min="2" max="2" width="55" style="130" customWidth="1"/>
    <col min="3" max="3" width="13.42578125" style="130" customWidth="1"/>
    <col min="4" max="4" width="24.85546875" style="130" customWidth="1"/>
    <col min="5" max="5" width="1.85546875" style="130" customWidth="1"/>
    <col min="6" max="16384" width="9.140625" style="130"/>
  </cols>
  <sheetData>
    <row r="1" spans="2:4" ht="6" customHeight="1" thickBot="1">
      <c r="B1" s="129"/>
      <c r="C1" s="129"/>
      <c r="D1" s="129"/>
    </row>
    <row r="2" spans="2:4" ht="22.5" customHeight="1" thickTop="1" thickBot="1">
      <c r="B2" s="137" t="s">
        <v>101</v>
      </c>
      <c r="C2" s="137" t="s">
        <v>102</v>
      </c>
      <c r="D2" s="137" t="s">
        <v>103</v>
      </c>
    </row>
    <row r="3" spans="2:4" ht="22.5" customHeight="1" thickTop="1">
      <c r="B3" s="99" t="s">
        <v>82</v>
      </c>
      <c r="C3" s="131"/>
      <c r="D3" s="131"/>
    </row>
    <row r="4" spans="2:4" ht="22.5" customHeight="1">
      <c r="B4" s="138" t="s">
        <v>420</v>
      </c>
      <c r="C4" s="131">
        <v>1</v>
      </c>
      <c r="D4" s="117" t="s">
        <v>106</v>
      </c>
    </row>
    <row r="5" spans="2:4" ht="22.5" customHeight="1">
      <c r="B5" s="139" t="s">
        <v>421</v>
      </c>
      <c r="C5" s="132">
        <v>1</v>
      </c>
      <c r="D5" s="115" t="s">
        <v>107</v>
      </c>
    </row>
    <row r="6" spans="2:4" ht="22.5" customHeight="1">
      <c r="B6" s="102" t="s">
        <v>395</v>
      </c>
      <c r="C6" s="131"/>
      <c r="D6" s="117"/>
    </row>
    <row r="7" spans="2:4" ht="22.5" customHeight="1">
      <c r="B7" s="138" t="s">
        <v>420</v>
      </c>
      <c r="C7" s="131">
        <v>1</v>
      </c>
      <c r="D7" s="117" t="s">
        <v>369</v>
      </c>
    </row>
    <row r="8" spans="2:4" ht="22.5" customHeight="1">
      <c r="B8" s="139" t="s">
        <v>421</v>
      </c>
      <c r="C8" s="132">
        <v>1</v>
      </c>
      <c r="D8" s="115" t="s">
        <v>339</v>
      </c>
    </row>
    <row r="9" spans="2:4" ht="22.5" customHeight="1">
      <c r="B9" s="102" t="s">
        <v>396</v>
      </c>
      <c r="C9" s="131"/>
      <c r="D9" s="117"/>
    </row>
    <row r="10" spans="2:4" ht="22.5" customHeight="1">
      <c r="B10" s="138" t="s">
        <v>420</v>
      </c>
      <c r="C10" s="131">
        <v>1</v>
      </c>
      <c r="D10" s="117" t="s">
        <v>382</v>
      </c>
    </row>
    <row r="11" spans="2:4" ht="22.5" customHeight="1" thickBot="1">
      <c r="B11" s="140" t="s">
        <v>421</v>
      </c>
      <c r="C11" s="133">
        <v>1</v>
      </c>
      <c r="D11" s="134" t="s">
        <v>383</v>
      </c>
    </row>
    <row r="12" spans="2:4" ht="22.5" customHeight="1">
      <c r="B12" s="99" t="s">
        <v>79</v>
      </c>
      <c r="C12" s="131"/>
      <c r="D12" s="131"/>
    </row>
    <row r="13" spans="2:4" ht="22.5" customHeight="1">
      <c r="B13" s="138" t="s">
        <v>422</v>
      </c>
      <c r="C13" s="131">
        <v>1</v>
      </c>
      <c r="D13" s="117" t="s">
        <v>109</v>
      </c>
    </row>
    <row r="14" spans="2:4" ht="22.5" customHeight="1">
      <c r="B14" s="138" t="s">
        <v>423</v>
      </c>
      <c r="C14" s="131">
        <v>1</v>
      </c>
      <c r="D14" s="117" t="s">
        <v>108</v>
      </c>
    </row>
    <row r="15" spans="2:4" ht="22.5" customHeight="1">
      <c r="B15" s="138" t="s">
        <v>424</v>
      </c>
      <c r="C15" s="131">
        <v>1</v>
      </c>
      <c r="D15" s="117" t="s">
        <v>110</v>
      </c>
    </row>
    <row r="16" spans="2:4" ht="22.5" customHeight="1">
      <c r="B16" s="138" t="s">
        <v>425</v>
      </c>
      <c r="C16" s="131">
        <v>1</v>
      </c>
      <c r="D16" s="117" t="s">
        <v>111</v>
      </c>
    </row>
    <row r="17" spans="2:4" ht="22.5" customHeight="1" thickBot="1">
      <c r="B17" s="140" t="s">
        <v>426</v>
      </c>
      <c r="C17" s="133">
        <v>1</v>
      </c>
      <c r="D17" s="133" t="s">
        <v>112</v>
      </c>
    </row>
    <row r="18" spans="2:4" ht="22.5" customHeight="1">
      <c r="B18" s="99" t="s">
        <v>80</v>
      </c>
      <c r="C18" s="131"/>
      <c r="D18" s="131"/>
    </row>
    <row r="19" spans="2:4" ht="22.5" customHeight="1">
      <c r="B19" s="138" t="s">
        <v>422</v>
      </c>
      <c r="C19" s="131">
        <v>1</v>
      </c>
      <c r="D19" s="117" t="s">
        <v>114</v>
      </c>
    </row>
    <row r="20" spans="2:4" ht="22.5" customHeight="1">
      <c r="B20" s="138" t="s">
        <v>423</v>
      </c>
      <c r="C20" s="131">
        <v>1</v>
      </c>
      <c r="D20" s="117" t="s">
        <v>113</v>
      </c>
    </row>
    <row r="21" spans="2:4" ht="22.5" customHeight="1">
      <c r="B21" s="138" t="s">
        <v>425</v>
      </c>
      <c r="C21" s="131">
        <v>1</v>
      </c>
      <c r="D21" s="117" t="s">
        <v>115</v>
      </c>
    </row>
    <row r="22" spans="2:4" ht="22.5" customHeight="1" thickBot="1">
      <c r="B22" s="141" t="s">
        <v>427</v>
      </c>
      <c r="C22" s="135">
        <v>1</v>
      </c>
      <c r="D22" s="136" t="s">
        <v>116</v>
      </c>
    </row>
    <row r="23" spans="2:4" ht="6" customHeight="1" thickTop="1"/>
    <row r="24" spans="2:4" ht="21" customHeight="1"/>
    <row r="25" spans="2:4" ht="21" customHeight="1"/>
    <row r="26" spans="2:4" ht="21" customHeight="1"/>
    <row r="27" spans="2:4" ht="21" customHeight="1"/>
    <row r="28" spans="2:4" ht="21" customHeight="1"/>
    <row r="29" spans="2:4" ht="21" customHeight="1"/>
    <row r="30" spans="2:4" ht="21" customHeight="1"/>
    <row r="31" spans="2:4" ht="21" customHeight="1"/>
    <row r="32" spans="2:4" ht="21" customHeight="1"/>
    <row r="33" ht="21" customHeight="1"/>
    <row r="34" ht="6" customHeight="1"/>
  </sheetData>
  <phoneticPr fontId="4"/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D5 D16 D14 D20 D22 D8:D9 D10:D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L22" sqref="L22"/>
    </sheetView>
  </sheetViews>
  <sheetFormatPr defaultRowHeight="15.75"/>
  <cols>
    <col min="1" max="1" width="9.140625" style="25"/>
    <col min="2" max="2" width="10.5703125" style="24" bestFit="1" customWidth="1"/>
    <col min="3" max="3" width="10.42578125" style="24" bestFit="1" customWidth="1"/>
    <col min="4" max="5" width="10.5703125" style="24" bestFit="1" customWidth="1"/>
    <col min="6" max="6" width="10.42578125" style="24" bestFit="1" customWidth="1"/>
    <col min="7" max="16384" width="9.140625" style="25"/>
  </cols>
  <sheetData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1:9" ht="15.75" customHeight="1">
      <c r="B17" s="22"/>
      <c r="C17" s="22"/>
      <c r="D17" s="22"/>
      <c r="E17" s="22"/>
      <c r="F17" s="22"/>
      <c r="G17" s="23"/>
      <c r="H17" s="23"/>
      <c r="I17" s="23"/>
    </row>
    <row r="18" spans="1:9" ht="15.75" customHeight="1">
      <c r="A18" s="25">
        <v>1</v>
      </c>
      <c r="B18" s="24">
        <v>0</v>
      </c>
      <c r="C18" s="24">
        <f>+B18</f>
        <v>0</v>
      </c>
      <c r="D18" s="24">
        <f>+B19</f>
        <v>0</v>
      </c>
      <c r="E18" s="24">
        <f>+C18+D18*1.97</f>
        <v>0</v>
      </c>
      <c r="F18" s="24">
        <f t="shared" ref="F18:F25" si="0">+C18-D18*1.97</f>
        <v>0</v>
      </c>
      <c r="H18" s="24"/>
      <c r="I18" s="24"/>
    </row>
    <row r="19" spans="1:9" ht="15.75" customHeight="1">
      <c r="A19" s="25">
        <v>2</v>
      </c>
      <c r="B19" s="24">
        <v>0</v>
      </c>
      <c r="C19" s="24">
        <f>+B20</f>
        <v>1.1818139999999999</v>
      </c>
      <c r="D19" s="24">
        <f>+B21</f>
        <v>-0.23512</v>
      </c>
      <c r="E19" s="24">
        <f t="shared" ref="E19:E25" si="1">+C19+D19*1.97</f>
        <v>0.71862759999999992</v>
      </c>
      <c r="F19" s="24">
        <f t="shared" si="0"/>
        <v>1.6450003999999998</v>
      </c>
      <c r="H19" s="24"/>
      <c r="I19" s="24"/>
    </row>
    <row r="20" spans="1:9" ht="15.75" customHeight="1">
      <c r="A20" s="25">
        <v>3</v>
      </c>
      <c r="B20" s="24">
        <v>1.1818139999999999</v>
      </c>
      <c r="C20" s="24">
        <f>+B22</f>
        <v>2.4502799999999998</v>
      </c>
      <c r="D20" s="24">
        <f>+B23</f>
        <v>-0.48496</v>
      </c>
      <c r="E20" s="24">
        <f t="shared" si="1"/>
        <v>1.4949087999999997</v>
      </c>
      <c r="F20" s="24">
        <f t="shared" si="0"/>
        <v>3.4056511999999999</v>
      </c>
      <c r="H20" s="24"/>
      <c r="I20" s="24"/>
    </row>
    <row r="21" spans="1:9" ht="15.75" customHeight="1">
      <c r="A21" s="25">
        <v>4</v>
      </c>
      <c r="B21" s="24">
        <v>-0.23512</v>
      </c>
      <c r="C21" s="24">
        <f>+B24</f>
        <v>3.8115350000000001</v>
      </c>
      <c r="D21" s="24">
        <f>+B25</f>
        <v>-0.75187000000000004</v>
      </c>
      <c r="E21" s="24">
        <f t="shared" si="1"/>
        <v>2.3303511000000001</v>
      </c>
      <c r="F21" s="24">
        <f t="shared" si="0"/>
        <v>5.2927189000000006</v>
      </c>
      <c r="H21" s="24"/>
      <c r="I21" s="24"/>
    </row>
    <row r="22" spans="1:9" ht="15.75" customHeight="1">
      <c r="A22" s="25">
        <v>5</v>
      </c>
      <c r="B22" s="24">
        <v>2.4502799999999998</v>
      </c>
      <c r="C22" s="24">
        <f>+B26</f>
        <v>5.2721460000000002</v>
      </c>
      <c r="D22" s="24">
        <f>+B27</f>
        <v>-1.0382100000000001</v>
      </c>
      <c r="E22" s="24">
        <f t="shared" si="1"/>
        <v>3.2268723000000001</v>
      </c>
      <c r="F22" s="24">
        <f t="shared" si="0"/>
        <v>7.3174197000000003</v>
      </c>
      <c r="H22" s="24"/>
      <c r="I22" s="24"/>
    </row>
    <row r="23" spans="1:9" ht="15.75" customHeight="1">
      <c r="A23" s="25">
        <v>6</v>
      </c>
      <c r="B23" s="24">
        <v>-0.48496</v>
      </c>
      <c r="C23" s="24">
        <f>+B28</f>
        <v>6.8391500000000001</v>
      </c>
      <c r="D23" s="24">
        <f>+B29</f>
        <v>-1.3463400000000001</v>
      </c>
      <c r="E23" s="24">
        <f t="shared" si="1"/>
        <v>4.1868601999999999</v>
      </c>
      <c r="F23" s="24">
        <f t="shared" si="0"/>
        <v>9.4914398000000002</v>
      </c>
      <c r="H23" s="24"/>
      <c r="I23" s="24"/>
    </row>
    <row r="24" spans="1:9" ht="15.75" customHeight="1">
      <c r="A24" s="25">
        <v>7</v>
      </c>
      <c r="B24" s="24">
        <v>3.8115350000000001</v>
      </c>
      <c r="C24" s="24">
        <f>+B30</f>
        <v>8.5200759999999995</v>
      </c>
      <c r="D24" s="24">
        <f>+B31</f>
        <v>-1.6786300000000001</v>
      </c>
      <c r="E24" s="24">
        <f t="shared" si="1"/>
        <v>5.2131748999999994</v>
      </c>
      <c r="F24" s="24">
        <f t="shared" si="0"/>
        <v>11.826977100000001</v>
      </c>
      <c r="H24" s="24"/>
      <c r="I24" s="24"/>
    </row>
    <row r="25" spans="1:9" ht="15.75" customHeight="1">
      <c r="A25" s="25">
        <v>8</v>
      </c>
      <c r="B25" s="24">
        <v>-0.75187000000000004</v>
      </c>
      <c r="C25" s="24">
        <f>+B32</f>
        <v>10.322990000000001</v>
      </c>
      <c r="D25" s="24">
        <f>+B33</f>
        <v>-2.0374300000000001</v>
      </c>
      <c r="E25" s="24">
        <f t="shared" si="1"/>
        <v>6.3092529000000006</v>
      </c>
      <c r="F25" s="24">
        <f t="shared" si="0"/>
        <v>14.336727100000001</v>
      </c>
      <c r="H25" s="24"/>
      <c r="I25" s="24"/>
    </row>
    <row r="26" spans="1:9" ht="15.75" customHeight="1">
      <c r="B26" s="24">
        <v>5.2721460000000002</v>
      </c>
    </row>
    <row r="27" spans="1:9" ht="15.75" customHeight="1">
      <c r="B27" s="24">
        <v>-1.0382100000000001</v>
      </c>
    </row>
    <row r="28" spans="1:9" ht="15.75" customHeight="1">
      <c r="B28" s="24">
        <v>6.8391500000000001</v>
      </c>
    </row>
    <row r="29" spans="1:9" ht="15.75" customHeight="1">
      <c r="B29" s="24">
        <v>-1.3463400000000001</v>
      </c>
    </row>
    <row r="30" spans="1:9" ht="15.75" customHeight="1">
      <c r="B30" s="24">
        <v>8.5200759999999995</v>
      </c>
    </row>
    <row r="31" spans="1:9" ht="15.75" customHeight="1">
      <c r="B31" s="24">
        <v>-1.6786300000000001</v>
      </c>
    </row>
    <row r="32" spans="1:9" ht="15.75" customHeight="1">
      <c r="B32" s="24">
        <v>10.322990000000001</v>
      </c>
    </row>
    <row r="33" spans="2:2" ht="15.75" customHeight="1">
      <c r="B33" s="24">
        <v>-2.0374300000000001</v>
      </c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M17" sqref="M17"/>
    </sheetView>
  </sheetViews>
  <sheetFormatPr defaultRowHeight="15.75"/>
  <cols>
    <col min="1" max="1" width="9.140625" style="25"/>
    <col min="2" max="2" width="10.5703125" style="24" bestFit="1" customWidth="1"/>
    <col min="3" max="3" width="10.42578125" style="24" bestFit="1" customWidth="1"/>
    <col min="4" max="5" width="10.5703125" style="24" bestFit="1" customWidth="1"/>
    <col min="6" max="6" width="10.42578125" style="24" bestFit="1" customWidth="1"/>
    <col min="7" max="16384" width="9.140625" style="25"/>
  </cols>
  <sheetData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1:9" ht="15.75" customHeight="1">
      <c r="B17" s="22"/>
      <c r="C17" s="22"/>
      <c r="D17" s="22"/>
      <c r="E17" s="22"/>
      <c r="F17" s="22"/>
      <c r="G17" s="23"/>
      <c r="H17" s="23"/>
      <c r="I17" s="23"/>
    </row>
    <row r="18" spans="1:9" ht="15.75" customHeight="1">
      <c r="A18" s="25">
        <v>1</v>
      </c>
      <c r="B18" s="24">
        <v>0</v>
      </c>
      <c r="C18" s="24">
        <f>+B18</f>
        <v>0</v>
      </c>
      <c r="D18" s="24">
        <f>+B19</f>
        <v>0</v>
      </c>
      <c r="E18" s="24">
        <f>+C18+D18*1.97</f>
        <v>0</v>
      </c>
      <c r="F18" s="24">
        <f t="shared" ref="F18:F25" si="0">+C18-D18*1.97</f>
        <v>0</v>
      </c>
      <c r="H18" s="24"/>
      <c r="I18" s="24"/>
    </row>
    <row r="19" spans="1:9" ht="15.75" customHeight="1">
      <c r="A19" s="25">
        <v>2</v>
      </c>
      <c r="B19" s="24">
        <v>0</v>
      </c>
      <c r="C19" s="24">
        <f>+B20</f>
        <v>1.2755069999999999</v>
      </c>
      <c r="D19" s="24">
        <f>+B21</f>
        <v>-0.33062999999999998</v>
      </c>
      <c r="E19" s="24">
        <f t="shared" ref="E19:E25" si="1">+C19+D19*1.97</f>
        <v>0.62416589999999994</v>
      </c>
      <c r="F19" s="24">
        <f t="shared" si="0"/>
        <v>1.9268481</v>
      </c>
      <c r="H19" s="24"/>
      <c r="I19" s="24"/>
    </row>
    <row r="20" spans="1:9" ht="15.75" customHeight="1">
      <c r="A20" s="25">
        <v>3</v>
      </c>
      <c r="B20" s="24">
        <v>1.2755069999999999</v>
      </c>
      <c r="C20" s="24">
        <f>+B22</f>
        <v>2.6141740000000002</v>
      </c>
      <c r="D20" s="24">
        <f>+B23</f>
        <v>-0.67488000000000004</v>
      </c>
      <c r="E20" s="24">
        <f t="shared" si="1"/>
        <v>1.2846604000000001</v>
      </c>
      <c r="F20" s="24">
        <f t="shared" si="0"/>
        <v>3.9436876000000005</v>
      </c>
      <c r="H20" s="24"/>
      <c r="I20" s="24"/>
    </row>
    <row r="21" spans="1:9" ht="15.75" customHeight="1">
      <c r="A21" s="25">
        <v>4</v>
      </c>
      <c r="B21" s="24">
        <v>-0.33062999999999998</v>
      </c>
      <c r="C21" s="24">
        <f>+B24</f>
        <v>4.0202410000000004</v>
      </c>
      <c r="D21" s="24">
        <f>+B25</f>
        <v>-1.03643</v>
      </c>
      <c r="E21" s="24">
        <f t="shared" si="1"/>
        <v>1.9784739000000005</v>
      </c>
      <c r="F21" s="24">
        <f t="shared" si="0"/>
        <v>6.0620080999999999</v>
      </c>
      <c r="H21" s="24"/>
      <c r="I21" s="24"/>
    </row>
    <row r="22" spans="1:9" ht="15.75" customHeight="1">
      <c r="A22" s="25">
        <v>5</v>
      </c>
      <c r="B22" s="24">
        <v>2.6141740000000002</v>
      </c>
      <c r="C22" s="24">
        <f>+B26</f>
        <v>5.4982100000000003</v>
      </c>
      <c r="D22" s="24">
        <f>+B27</f>
        <v>-1.41869</v>
      </c>
      <c r="E22" s="24">
        <f t="shared" si="1"/>
        <v>2.7033907000000004</v>
      </c>
      <c r="F22" s="24">
        <f t="shared" si="0"/>
        <v>8.2930293000000006</v>
      </c>
      <c r="H22" s="24"/>
      <c r="I22" s="24"/>
    </row>
    <row r="23" spans="1:9" ht="15.75" customHeight="1">
      <c r="A23" s="25">
        <v>6</v>
      </c>
      <c r="B23" s="24">
        <v>-0.67488000000000004</v>
      </c>
      <c r="C23" s="24">
        <f>+B28</f>
        <v>7.0528659999999999</v>
      </c>
      <c r="D23" s="24">
        <f>+B29</f>
        <v>-1.8248599999999999</v>
      </c>
      <c r="E23" s="24">
        <f t="shared" si="1"/>
        <v>3.4578918000000001</v>
      </c>
      <c r="F23" s="24">
        <f t="shared" si="0"/>
        <v>10.647840199999999</v>
      </c>
      <c r="H23" s="24"/>
      <c r="I23" s="24"/>
    </row>
    <row r="24" spans="1:9" ht="15.75" customHeight="1">
      <c r="A24" s="25">
        <v>7</v>
      </c>
      <c r="B24" s="24">
        <v>4.0202410000000004</v>
      </c>
      <c r="C24" s="24">
        <f>+B30</f>
        <v>8.6892949999999995</v>
      </c>
      <c r="D24" s="24">
        <f>+B31</f>
        <v>-2.2578399999999998</v>
      </c>
      <c r="E24" s="24">
        <f t="shared" si="1"/>
        <v>4.2413502000000003</v>
      </c>
      <c r="F24" s="24">
        <f t="shared" si="0"/>
        <v>13.1372398</v>
      </c>
      <c r="H24" s="24"/>
      <c r="I24" s="24"/>
    </row>
    <row r="25" spans="1:9" ht="15.75" customHeight="1">
      <c r="A25" s="25">
        <v>8</v>
      </c>
      <c r="B25" s="24">
        <v>-1.03643</v>
      </c>
      <c r="C25" s="24">
        <f>+B32</f>
        <v>10.4129</v>
      </c>
      <c r="D25" s="24">
        <f>+B33</f>
        <v>-2.72031</v>
      </c>
      <c r="E25" s="24">
        <f t="shared" si="1"/>
        <v>5.0538893000000007</v>
      </c>
      <c r="F25" s="24">
        <f t="shared" si="0"/>
        <v>15.771910699999999</v>
      </c>
      <c r="H25" s="24"/>
      <c r="I25" s="24"/>
    </row>
    <row r="26" spans="1:9" ht="15.75" customHeight="1">
      <c r="B26" s="24">
        <v>5.4982100000000003</v>
      </c>
    </row>
    <row r="27" spans="1:9" ht="15.75" customHeight="1">
      <c r="B27" s="24">
        <v>-1.41869</v>
      </c>
    </row>
    <row r="28" spans="1:9" ht="15.75" customHeight="1">
      <c r="B28" s="24">
        <v>7.0528659999999999</v>
      </c>
    </row>
    <row r="29" spans="1:9" ht="15.75" customHeight="1">
      <c r="B29" s="24">
        <v>-1.8248599999999999</v>
      </c>
    </row>
    <row r="30" spans="1:9" ht="15.75" customHeight="1">
      <c r="B30" s="24">
        <v>8.6892949999999995</v>
      </c>
    </row>
    <row r="31" spans="1:9" ht="15.75" customHeight="1">
      <c r="B31" s="24">
        <v>-2.2578399999999998</v>
      </c>
    </row>
    <row r="32" spans="1:9" ht="15.75" customHeight="1">
      <c r="B32" s="24">
        <v>10.4129</v>
      </c>
    </row>
    <row r="33" spans="2:2" ht="15.75" customHeight="1">
      <c r="B33" s="24">
        <v>-2.72031</v>
      </c>
    </row>
  </sheetData>
  <phoneticPr fontId="4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Table 1</vt:lpstr>
      <vt:lpstr>Table 2</vt:lpstr>
      <vt:lpstr>Graph 1</vt:lpstr>
      <vt:lpstr>Data for Graph 1</vt:lpstr>
      <vt:lpstr>Table 3</vt:lpstr>
      <vt:lpstr>Table 4</vt:lpstr>
      <vt:lpstr>Table 5</vt:lpstr>
      <vt:lpstr>Graph 2-1</vt:lpstr>
      <vt:lpstr>Graph 2-2</vt:lpstr>
      <vt:lpstr>Graph 2-3</vt:lpstr>
      <vt:lpstr>Graph 2-4</vt:lpstr>
      <vt:lpstr>Graph 2-5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Taguchi</cp:lastModifiedBy>
  <cp:lastPrinted>2017-07-30T00:33:28Z</cp:lastPrinted>
  <dcterms:created xsi:type="dcterms:W3CDTF">2017-07-01T13:01:38Z</dcterms:created>
  <dcterms:modified xsi:type="dcterms:W3CDTF">2017-12-03T12:07:41Z</dcterms:modified>
</cp:coreProperties>
</file>